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hhan\Desktop\"/>
    </mc:Choice>
  </mc:AlternateContent>
  <xr:revisionPtr revIDLastSave="0" documentId="13_ncr:1_{38AA6F53-5ADD-4611-BF58-03610920B7C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atura" sheetId="1" r:id="rId1"/>
    <sheet name="Müşteriler" sheetId="3" r:id="rId2"/>
    <sheet name="Ürün Ayrıntıları" sheetId="4" r:id="rId3"/>
  </sheets>
  <definedNames>
    <definedName name="Fatura_No">#REF!</definedName>
    <definedName name="FaturaNoDetayları">"FaturaAyrıntıları[Fatura No]"</definedName>
    <definedName name="MüşteriArama">MüşteriListesi[Arama]</definedName>
    <definedName name="rngFatura">Fatura!$G$4</definedName>
    <definedName name="ŞirketAdı">Fatura!$B$1</definedName>
    <definedName name="_xlnm.Print_Titles" localSheetId="1">Müşteriler!$1:$3</definedName>
    <definedName name="_xlnm.Print_Titles" localSheetId="2">'Ürün Ayrıntıları'!$1:$3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E9" i="1"/>
  <c r="G9" i="1" s="1"/>
  <c r="E10" i="1"/>
  <c r="G10" i="1" s="1"/>
  <c r="E11" i="1"/>
  <c r="G11" i="1" s="1"/>
  <c r="E12" i="1"/>
  <c r="G12" i="1" s="1"/>
  <c r="E13" i="1"/>
  <c r="E14" i="1"/>
  <c r="E15" i="1"/>
  <c r="E16" i="1"/>
  <c r="G16" i="1" s="1"/>
  <c r="E17" i="1"/>
  <c r="G17" i="1" s="1"/>
  <c r="E18" i="1"/>
  <c r="E19" i="1"/>
  <c r="G19" i="1" s="1"/>
  <c r="E20" i="1"/>
  <c r="G20" i="1" s="1"/>
  <c r="E21" i="1"/>
  <c r="E22" i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G5" i="1"/>
  <c r="G4" i="1"/>
  <c r="C6" i="1"/>
  <c r="C5" i="1"/>
  <c r="C14" i="3"/>
  <c r="B6" i="3"/>
  <c r="B7" i="3"/>
  <c r="B8" i="3"/>
  <c r="B9" i="3"/>
  <c r="B10" i="3"/>
  <c r="B11" i="3"/>
  <c r="B12" i="3"/>
  <c r="B13" i="3"/>
  <c r="G13" i="1" l="1"/>
  <c r="G37" i="1" s="1"/>
  <c r="G15" i="1"/>
  <c r="G14" i="1"/>
  <c r="G18" i="1"/>
  <c r="G21" i="1"/>
  <c r="G22" i="1"/>
  <c r="B5" i="3"/>
  <c r="B4" i="3"/>
  <c r="G36" i="1" l="1"/>
  <c r="G34" i="1" s="1"/>
</calcChain>
</file>

<file path=xl/sharedStrings.xml><?xml version="1.0" encoding="utf-8"?>
<sst xmlns="http://schemas.openxmlformats.org/spreadsheetml/2006/main" count="204" uniqueCount="188">
  <si>
    <t>Şirket Adı</t>
  </si>
  <si>
    <t>Açık Adres</t>
  </si>
  <si>
    <t>Adres:</t>
  </si>
  <si>
    <t>T: Telefon Numarası</t>
  </si>
  <si>
    <t>F: Faks Numarası</t>
  </si>
  <si>
    <t>Birim Fiyatı</t>
  </si>
  <si>
    <t>E-posta</t>
  </si>
  <si>
    <t>Web Sitesi</t>
  </si>
  <si>
    <t>Fatura No:</t>
  </si>
  <si>
    <t>Fatura Tarihi:</t>
  </si>
  <si>
    <t>Fatura Ara Toplamı</t>
  </si>
  <si>
    <t>Vergi Oranı</t>
  </si>
  <si>
    <t>Satış Vergisi</t>
  </si>
  <si>
    <t>TOPLAM</t>
  </si>
  <si>
    <t>Fiyat</t>
  </si>
  <si>
    <t>Arama</t>
  </si>
  <si>
    <t>Toplamlar</t>
  </si>
  <si>
    <t>Müşteriler</t>
  </si>
  <si>
    <t>Şirket No</t>
  </si>
  <si>
    <t>Adres</t>
  </si>
  <si>
    <t>Şehir</t>
  </si>
  <si>
    <t>Posta Kodu</t>
  </si>
  <si>
    <t>Telefon</t>
  </si>
  <si>
    <t>Faks</t>
  </si>
  <si>
    <t xml:space="preserve"> </t>
  </si>
  <si>
    <t>Ürün Kodu</t>
  </si>
  <si>
    <t>15 gün içinde tamamı ödenecek. Geciken hesaplara aylık %10 hizmet ücreti uygulanır.</t>
  </si>
  <si>
    <t>Ürün Adı</t>
  </si>
  <si>
    <t>Ürün Ayrıntıları</t>
  </si>
  <si>
    <t>6402-ÜK</t>
  </si>
  <si>
    <t>8079-ÜK</t>
  </si>
  <si>
    <t>7944-ÜK</t>
  </si>
  <si>
    <t>5243-ÜK</t>
  </si>
  <si>
    <t>2966-ÜK</t>
  </si>
  <si>
    <t>7327-ÜK</t>
  </si>
  <si>
    <t>9605-ÜK</t>
  </si>
  <si>
    <t>3321-ÜK</t>
  </si>
  <si>
    <t>5970-ÜK</t>
  </si>
  <si>
    <t>8415-ÜK</t>
  </si>
  <si>
    <t>8921-ÜK</t>
  </si>
  <si>
    <t>1527-ÜK</t>
  </si>
  <si>
    <t>8871-ÜK</t>
  </si>
  <si>
    <t>6794-ÜK</t>
  </si>
  <si>
    <t>4075-ÜK</t>
  </si>
  <si>
    <t>5068-ÜK</t>
  </si>
  <si>
    <t>9186-ÜK</t>
  </si>
  <si>
    <t>3844-ÜK</t>
  </si>
  <si>
    <t>1707-ÜK</t>
  </si>
  <si>
    <t>6809-ÜK</t>
  </si>
  <si>
    <t>4109-ÜK</t>
  </si>
  <si>
    <t>6780-ÜK</t>
  </si>
  <si>
    <t>3378-ÜK</t>
  </si>
  <si>
    <t>4014-ÜK</t>
  </si>
  <si>
    <t>8109-ÜK</t>
  </si>
  <si>
    <t>7105-ÜK</t>
  </si>
  <si>
    <t>2557-ÜK</t>
  </si>
  <si>
    <t>5859-ÜK</t>
  </si>
  <si>
    <t>5468-ÜK</t>
  </si>
  <si>
    <t>6247-ÜK</t>
  </si>
  <si>
    <t>3998-ÜK</t>
  </si>
  <si>
    <t>3789-ÜK</t>
  </si>
  <si>
    <t>9358-ÜK</t>
  </si>
  <si>
    <t>2631-ÜK</t>
  </si>
  <si>
    <t>9669-ÜK</t>
  </si>
  <si>
    <t>1136-ÜK</t>
  </si>
  <si>
    <t>2450-ÜK</t>
  </si>
  <si>
    <t>Tam Yağlı Süt</t>
  </si>
  <si>
    <t>Yarım Yağlı Süt</t>
  </si>
  <si>
    <t>Yoğurt (Doğal)</t>
  </si>
  <si>
    <t>Yoğurt (Meyveli)</t>
  </si>
  <si>
    <t>Beyaz Peynir</t>
  </si>
  <si>
    <t>Kaşar Peyniri</t>
  </si>
  <si>
    <t>Tereyağı</t>
  </si>
  <si>
    <t>Margarin</t>
  </si>
  <si>
    <t>Ayran</t>
  </si>
  <si>
    <t>Pastörize Süt</t>
  </si>
  <si>
    <t>Tavuk Göğsü</t>
  </si>
  <si>
    <t>Tavuk But</t>
  </si>
  <si>
    <t>Hindi Füme</t>
  </si>
  <si>
    <t>Salam</t>
  </si>
  <si>
    <t>Sucuk</t>
  </si>
  <si>
    <t>Dana Jambon</t>
  </si>
  <si>
    <t>Kıyma (Dana)</t>
  </si>
  <si>
    <t>Dana Kuşbaşı</t>
  </si>
  <si>
    <t>Dondurulmuş Pizza</t>
  </si>
  <si>
    <t>Dondurulmuş Mısır</t>
  </si>
  <si>
    <t>Makarna</t>
  </si>
  <si>
    <t>Spagetti</t>
  </si>
  <si>
    <t>Pirinç</t>
  </si>
  <si>
    <t>Bulgur</t>
  </si>
  <si>
    <t>Kırmızı Mercimek</t>
  </si>
  <si>
    <t>Yeşil Mercimek</t>
  </si>
  <si>
    <t>Nohut</t>
  </si>
  <si>
    <t>Kuru Fasulye</t>
  </si>
  <si>
    <t>Konserve Bezelye</t>
  </si>
  <si>
    <t>Konserve Mısır</t>
  </si>
  <si>
    <t>Zeytin (Siyah)</t>
  </si>
  <si>
    <t>Zeytin (Yeşil)</t>
  </si>
  <si>
    <t>Zeytinyağı</t>
  </si>
  <si>
    <t>Ayçiçek Yağı</t>
  </si>
  <si>
    <t>Margarin (Küp)</t>
  </si>
  <si>
    <t>Ketçap</t>
  </si>
  <si>
    <t>Mayonez</t>
  </si>
  <si>
    <t>Hardal</t>
  </si>
  <si>
    <t>Sirke (Elma)</t>
  </si>
  <si>
    <t>Sirke (Üzüm)</t>
  </si>
  <si>
    <t>3256-ÜK</t>
  </si>
  <si>
    <t>3258-ÜK</t>
  </si>
  <si>
    <t>7412-ÜK</t>
  </si>
  <si>
    <t>Alfa Gıda AŞ</t>
  </si>
  <si>
    <t>Atatürk Cad. No:45</t>
  </si>
  <si>
    <t>İstanbul</t>
  </si>
  <si>
    <t>Marmara</t>
  </si>
  <si>
    <t>(0212) 123 45 67</t>
  </si>
  <si>
    <t>ayse.yilmaz@alfagida.com</t>
  </si>
  <si>
    <t>(0212) 123 45 68</t>
  </si>
  <si>
    <t>Beta Lojistik Ltd.</t>
  </si>
  <si>
    <t>Sanayi Mah. 24. Sk. No:12</t>
  </si>
  <si>
    <t>Ankara</t>
  </si>
  <si>
    <t>İç Anadolu</t>
  </si>
  <si>
    <t>(0312) 456 78 90</t>
  </si>
  <si>
    <t>mehmet.demir@betalojistik.com</t>
  </si>
  <si>
    <t>(0312) 456 78 91</t>
  </si>
  <si>
    <t>Güneş Market</t>
  </si>
  <si>
    <t>Gül Sok. No:10</t>
  </si>
  <si>
    <t>İzmir</t>
  </si>
  <si>
    <t>Ege</t>
  </si>
  <si>
    <t>(0232) 111 22 33</t>
  </si>
  <si>
    <t>fatma.kara@gunesmarket.com</t>
  </si>
  <si>
    <t>(0232) 111 22 34</t>
  </si>
  <si>
    <t>Doğa Organik</t>
  </si>
  <si>
    <t>Çiftlikköy Mah. No:7</t>
  </si>
  <si>
    <t>Bursa</t>
  </si>
  <si>
    <t>(0224) 333 44 55</t>
  </si>
  <si>
    <t>ali.koc@dogaorganik.com</t>
  </si>
  <si>
    <t>(0224) 333 44 56</t>
  </si>
  <si>
    <t>Yıldız Gıda</t>
  </si>
  <si>
    <t>Kavaklı Cd. No:90</t>
  </si>
  <si>
    <t>Antalya</t>
  </si>
  <si>
    <t>Akdeniz</t>
  </si>
  <si>
    <t>(0242) 987 65 43</t>
  </si>
  <si>
    <t>zeynep.ucar@yildizgida.com</t>
  </si>
  <si>
    <t>(0242) 987 65 44</t>
  </si>
  <si>
    <t>Kuzey Nakliyat</t>
  </si>
  <si>
    <t>Lojistik Sk. No:2</t>
  </si>
  <si>
    <t>Samsun</t>
  </si>
  <si>
    <t>Karadeniz</t>
  </si>
  <si>
    <t>(0362) 222 33 44</t>
  </si>
  <si>
    <t>can.aydin@kuzeynakliyat.com</t>
  </si>
  <si>
    <t>(0362) 222 33 45</t>
  </si>
  <si>
    <t>Ege Zirai Ürünler</t>
  </si>
  <si>
    <t>Ziraat Cd. No:18</t>
  </si>
  <si>
    <t>Manisa</t>
  </si>
  <si>
    <t>(0236) 444 55 66</t>
  </si>
  <si>
    <t>elif.sahin@egeziraat.com</t>
  </si>
  <si>
    <t>(0236) 444 55 67</t>
  </si>
  <si>
    <t>Mavi Soğuk Hava</t>
  </si>
  <si>
    <t>Soğuk Depo Mah. No:6</t>
  </si>
  <si>
    <t>Erzurum</t>
  </si>
  <si>
    <t>Doğu</t>
  </si>
  <si>
    <t>(0442) 321 43 21</t>
  </si>
  <si>
    <t>burak.kilic@mavisogukhava.com</t>
  </si>
  <si>
    <t>(0442) 321 43 22</t>
  </si>
  <si>
    <t>Akdeniz Kuruyemiş</t>
  </si>
  <si>
    <t>Narenciye Sok. No:88</t>
  </si>
  <si>
    <t>Mersin</t>
  </si>
  <si>
    <t>(0324) 777 88 99</t>
  </si>
  <si>
    <t>selin.tas@akdenizkuruyemis.com</t>
  </si>
  <si>
    <t>(0324) 777 89 00</t>
  </si>
  <si>
    <t>Şimşek Unlu Mam.</t>
  </si>
  <si>
    <t>Fırıncılar Cd. No:14</t>
  </si>
  <si>
    <t>Konya</t>
  </si>
  <si>
    <t>(0332) 555 66 77</t>
  </si>
  <si>
    <t>onur.erdem@simsakunlu.com</t>
  </si>
  <si>
    <t>(0332) 555 66 78</t>
  </si>
  <si>
    <t>Bölge</t>
  </si>
  <si>
    <t>KDV Oranı</t>
  </si>
  <si>
    <t>KDV</t>
  </si>
  <si>
    <t>Miktar</t>
  </si>
  <si>
    <t>Excel Sınıfı</t>
  </si>
  <si>
    <t>Ülke</t>
  </si>
  <si>
    <t>bilgi@excelsinifi.com</t>
  </si>
  <si>
    <t>excelsinifi.com</t>
  </si>
  <si>
    <t>0850 303 41 38</t>
  </si>
  <si>
    <t>Türkiye</t>
  </si>
  <si>
    <t>Firma:</t>
  </si>
  <si>
    <t>VN</t>
  </si>
  <si>
    <t>Vergi 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</si>
</sst>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-* #,##0\ &quot;₺&quot;_-;\-* #,##0\ &quot;₺&quot;_-;_-* &quot;-&quot;\ &quot;₺&quot;_-;_-@_-"/>
    <numFmt numFmtId="165" formatCode="_-* #,##0.00\ &quot;₺&quot;_-;\-* #,##0.00\ &quot;₺&quot;_-;_-* &quot;-&quot;??\ &quot;₺&quot;_-;_-@_-"/>
    <numFmt numFmtId="166" formatCode="_(* #,##0_);_(* \(#,##0\);_(* &quot;-&quot;_);_(@_)"/>
    <numFmt numFmtId="167" formatCode="_(* #,##0.00_);_(* \(#,##0.00\);_(* &quot;-&quot;??_);_(@_)"/>
    <numFmt numFmtId="168" formatCode="[&lt;=9999999]###\-####;\(###\)\ ###\-####"/>
    <numFmt numFmtId="169" formatCode="#,##0.00\ &quot;₺&quot;"/>
  </numFmts>
  <fonts count="35" x14ac:knownFonts="1">
    <font>
      <sz val="11"/>
      <color theme="2" tint="-0.749961851863155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1"/>
      <scheme val="minor"/>
    </font>
    <font>
      <sz val="9"/>
      <name val="Calibri"/>
      <family val="2"/>
      <scheme val="minor"/>
    </font>
    <font>
      <sz val="14"/>
      <color theme="4" tint="-0.24994659260841701"/>
      <name val="Calibri"/>
      <family val="2"/>
    </font>
    <font>
      <sz val="12"/>
      <color theme="4" tint="-0.499984740745262"/>
      <name val="Calibri"/>
      <family val="2"/>
      <scheme val="minor"/>
    </font>
    <font>
      <b/>
      <sz val="25"/>
      <color theme="0"/>
      <name val="Arial"/>
      <family val="2"/>
      <scheme val="major"/>
    </font>
    <font>
      <sz val="11"/>
      <color theme="2" tint="-0.8999603259376811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4"/>
      <color theme="4" tint="-0.24994659260841701"/>
      <name val="Arial"/>
      <family val="2"/>
      <scheme val="major"/>
    </font>
    <font>
      <sz val="12"/>
      <color theme="4" tint="-0.499984740745262"/>
      <name val="Arial"/>
      <family val="2"/>
      <scheme val="major"/>
    </font>
    <font>
      <sz val="11"/>
      <color theme="4" tint="-0.24994659260841701"/>
      <name val="Calibri"/>
      <family val="2"/>
      <scheme val="minor"/>
    </font>
    <font>
      <sz val="11"/>
      <color theme="1" tint="0.14993743705557422"/>
      <name val="Calibri"/>
      <family val="2"/>
      <scheme val="minor"/>
    </font>
    <font>
      <sz val="11"/>
      <color theme="2" tint="-0.89989928891872917"/>
      <name val="Calibri"/>
      <family val="2"/>
      <scheme val="minor"/>
    </font>
    <font>
      <sz val="11"/>
      <color theme="4" tint="-0.24994659260841701"/>
      <name val="Arial"/>
      <family val="2"/>
      <scheme val="major"/>
    </font>
    <font>
      <sz val="11"/>
      <color theme="2" tint="-0.749992370372631"/>
      <name val="Calibri"/>
      <family val="2"/>
      <scheme val="minor"/>
    </font>
    <font>
      <sz val="11"/>
      <color theme="4" tint="-0.499984740745262"/>
      <name val="Arial"/>
      <family val="2"/>
      <scheme val="major"/>
    </font>
    <font>
      <sz val="11"/>
      <color theme="2" tint="-0.749961851863155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theme="2" tint="-0.89996032593768116"/>
      <name val="Calibri"/>
      <family val="2"/>
      <scheme val="minor"/>
    </font>
    <font>
      <b/>
      <sz val="11"/>
      <color theme="2" tint="-0.89996032593768116"/>
      <name val="Calibri"/>
      <family val="2"/>
      <charset val="162"/>
      <scheme val="minor"/>
    </font>
    <font>
      <b/>
      <sz val="12"/>
      <color theme="2" tint="-0.89996032593768116"/>
      <name val="Calibri"/>
      <family val="2"/>
      <charset val="162"/>
      <scheme val="minor"/>
    </font>
    <font>
      <b/>
      <sz val="10"/>
      <color theme="2" tint="-0.89996032593768116"/>
      <name val="Calibri"/>
      <family val="2"/>
      <charset val="16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ck">
        <color theme="2"/>
      </top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/>
      <right/>
      <top/>
      <bottom style="thick">
        <color theme="4" tint="0.599963377788628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ck">
        <color theme="4" tint="0.59996337778862885"/>
      </top>
      <bottom/>
      <diagonal/>
    </border>
  </borders>
  <cellStyleXfs count="49">
    <xf numFmtId="0" fontId="0" fillId="0" borderId="0" applyNumberFormat="0" applyFill="0" applyBorder="0">
      <alignment vertical="top" wrapText="1"/>
    </xf>
    <xf numFmtId="0" fontId="15" fillId="0" borderId="0" applyNumberFormat="0" applyFill="0" applyBorder="0" applyAlignment="0" applyProtection="0"/>
    <xf numFmtId="0" fontId="13" fillId="0" borderId="0" applyNumberFormat="0" applyFill="0" applyBorder="0" applyProtection="0">
      <alignment vertical="center"/>
    </xf>
    <xf numFmtId="0" fontId="6" fillId="0" borderId="0" applyNumberFormat="0" applyFill="0" applyBorder="0" applyAlignment="0" applyProtection="0"/>
    <xf numFmtId="10" fontId="3" fillId="0" borderId="0" applyFont="0" applyFill="0" applyBorder="0" applyProtection="0">
      <alignment horizontal="left"/>
    </xf>
    <xf numFmtId="0" fontId="14" fillId="0" borderId="0" applyNumberFormat="0" applyFill="0" applyBorder="0" applyAlignment="0" applyProtection="0">
      <alignment vertical="top" wrapText="1"/>
    </xf>
    <xf numFmtId="0" fontId="8" fillId="5" borderId="5" applyNumberFormat="0" applyAlignment="0" applyProtection="0"/>
    <xf numFmtId="0" fontId="9" fillId="4" borderId="0" applyNumberFormat="0" applyBorder="0" applyAlignment="0" applyProtection="0"/>
    <xf numFmtId="0" fontId="12" fillId="0" borderId="0" applyFill="0" applyBorder="0" applyProtection="0">
      <alignment horizontal="left" vertical="center"/>
    </xf>
    <xf numFmtId="0" fontId="1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4" applyNumberFormat="0" applyAlignment="0" applyProtection="0"/>
    <xf numFmtId="0" fontId="17" fillId="0" borderId="0" applyFill="0" applyBorder="0" applyProtection="0">
      <alignment horizontal="left" vertical="center"/>
    </xf>
    <xf numFmtId="167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6" applyNumberFormat="0" applyAlignment="0" applyProtection="0"/>
    <xf numFmtId="0" fontId="25" fillId="11" borderId="7" applyNumberFormat="0" applyAlignment="0" applyProtection="0"/>
    <xf numFmtId="0" fontId="26" fillId="11" borderId="6" applyNumberFormat="0" applyAlignment="0" applyProtection="0"/>
    <xf numFmtId="0" fontId="27" fillId="0" borderId="8" applyNumberFormat="0" applyFill="0" applyAlignment="0" applyProtection="0"/>
    <xf numFmtId="0" fontId="28" fillId="12" borderId="9" applyNumberFormat="0" applyAlignment="0" applyProtection="0"/>
    <xf numFmtId="0" fontId="20" fillId="13" borderId="10" applyNumberFormat="0" applyFont="0" applyAlignment="0" applyProtection="0"/>
    <xf numFmtId="0" fontId="29" fillId="14" borderId="0" applyNumberFormat="0" applyBorder="0" applyAlignment="0" applyProtection="0"/>
    <xf numFmtId="0" fontId="1" fillId="6" borderId="0" applyNumberFormat="0" applyBorder="0" applyAlignment="0" applyProtection="0"/>
    <xf numFmtId="0" fontId="1" fillId="15" borderId="0" applyNumberFormat="0" applyBorder="0" applyAlignment="0" applyProtection="0"/>
    <xf numFmtId="0" fontId="2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76">
    <xf numFmtId="0" fontId="0" fillId="0" borderId="0" xfId="0">
      <alignment vertical="top" wrapText="1"/>
    </xf>
    <xf numFmtId="0" fontId="13" fillId="0" borderId="0" xfId="2" applyProtection="1">
      <alignment vertical="center"/>
    </xf>
    <xf numFmtId="0" fontId="3" fillId="0" borderId="0" xfId="0" applyFont="1">
      <alignment vertical="top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8" fillId="5" borderId="5" xfId="6" applyAlignment="1" applyProtection="1">
      <alignment vertical="center"/>
    </xf>
    <xf numFmtId="0" fontId="8" fillId="5" borderId="5" xfId="6" applyAlignment="1" applyProtection="1">
      <alignment vertical="top" wrapText="1"/>
    </xf>
    <xf numFmtId="0" fontId="8" fillId="5" borderId="5" xfId="6" applyAlignment="1" applyProtection="1">
      <alignment horizontal="left" vertical="center" indent="2"/>
    </xf>
    <xf numFmtId="0" fontId="9" fillId="4" borderId="0" xfId="7" applyAlignment="1" applyProtection="1">
      <alignment vertical="top" wrapText="1"/>
    </xf>
    <xf numFmtId="0" fontId="4" fillId="0" borderId="0" xfId="0" applyNumberFormat="1" applyFont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top" wrapText="1"/>
    </xf>
    <xf numFmtId="0" fontId="0" fillId="0" borderId="0" xfId="0" applyAlignment="1">
      <alignment vertical="top"/>
    </xf>
    <xf numFmtId="0" fontId="0" fillId="0" borderId="0" xfId="0" applyNumberFormat="1" applyAlignment="1">
      <alignment vertical="top"/>
    </xf>
    <xf numFmtId="0" fontId="17" fillId="0" borderId="0" xfId="12" applyFill="1" applyBorder="1" applyProtection="1">
      <alignment horizontal="left" vertical="center"/>
    </xf>
    <xf numFmtId="0" fontId="0" fillId="0" borderId="0" xfId="0" applyNumberFormat="1" applyFill="1" applyBorder="1" applyAlignment="1">
      <alignment horizontal="left" vertical="center" wrapText="1"/>
    </xf>
    <xf numFmtId="0" fontId="8" fillId="5" borderId="5" xfId="6" applyAlignment="1" applyProtection="1">
      <alignment vertical="top"/>
    </xf>
    <xf numFmtId="0" fontId="9" fillId="4" borderId="0" xfId="7" applyAlignment="1" applyProtection="1">
      <alignment vertical="top"/>
    </xf>
    <xf numFmtId="0" fontId="3" fillId="0" borderId="0" xfId="0" applyFont="1" applyAlignment="1"/>
    <xf numFmtId="0" fontId="3" fillId="0" borderId="0" xfId="0" applyFont="1" applyAlignment="1">
      <alignment vertical="top"/>
    </xf>
    <xf numFmtId="0" fontId="18" fillId="0" borderId="0" xfId="0" applyNumberFormat="1" applyFont="1" applyAlignment="1" applyProtection="1">
      <alignment wrapText="1"/>
      <protection locked="0"/>
    </xf>
    <xf numFmtId="14" fontId="18" fillId="0" borderId="0" xfId="0" applyNumberFormat="1" applyFont="1" applyAlignment="1">
      <alignment horizontal="left" wrapText="1"/>
    </xf>
    <xf numFmtId="0" fontId="19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" xfId="0" applyNumberFormat="1" applyFill="1" applyBorder="1" applyAlignment="1">
      <alignment horizontal="right" vertical="top" wrapText="1"/>
    </xf>
    <xf numFmtId="0" fontId="10" fillId="3" borderId="4" xfId="11" applyNumberFormat="1" applyFill="1" applyAlignment="1" applyProtection="1">
      <alignment horizontal="right" vertical="center"/>
    </xf>
    <xf numFmtId="0" fontId="8" fillId="5" borderId="5" xfId="6" applyAlignment="1" applyProtection="1">
      <alignment horizontal="left" vertical="center"/>
    </xf>
    <xf numFmtId="0" fontId="18" fillId="0" borderId="0" xfId="0" applyFont="1" applyFill="1" applyBorder="1" applyAlignment="1">
      <alignment vertical="center"/>
    </xf>
    <xf numFmtId="0" fontId="13" fillId="0" borderId="0" xfId="2" applyBorder="1" applyAlignment="1" applyProtection="1">
      <alignment horizontal="left" vertical="center"/>
    </xf>
    <xf numFmtId="0" fontId="7" fillId="0" borderId="0" xfId="0" applyFont="1" applyBorder="1" applyAlignment="1">
      <alignment horizontal="left" vertical="center"/>
    </xf>
    <xf numFmtId="10" fontId="0" fillId="0" borderId="1" xfId="0" applyNumberFormat="1" applyFill="1" applyBorder="1">
      <alignment vertical="top" wrapText="1"/>
    </xf>
    <xf numFmtId="165" fontId="0" fillId="2" borderId="0" xfId="0" applyNumberFormat="1" applyFill="1" applyBorder="1" applyAlignment="1">
      <alignment horizontal="center" vertical="center"/>
    </xf>
    <xf numFmtId="165" fontId="0" fillId="0" borderId="1" xfId="0" applyNumberFormat="1" applyFill="1" applyBorder="1">
      <alignment vertical="top" wrapText="1"/>
    </xf>
    <xf numFmtId="165" fontId="10" fillId="3" borderId="4" xfId="11" applyNumberFormat="1" applyFill="1" applyAlignment="1" applyProtection="1">
      <alignment horizontal="right" vertical="center"/>
    </xf>
    <xf numFmtId="0" fontId="30" fillId="0" borderId="0" xfId="0" applyNumberFormat="1" applyFont="1" applyFill="1" applyBorder="1" applyAlignment="1">
      <alignment vertical="center" wrapText="1"/>
    </xf>
    <xf numFmtId="0" fontId="30" fillId="0" borderId="0" xfId="0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top" wrapText="1"/>
    </xf>
    <xf numFmtId="0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0" fontId="17" fillId="0" borderId="0" xfId="12" applyFill="1" applyBorder="1" applyAlignment="1" applyProtection="1">
      <alignment horizontal="center" vertical="center"/>
    </xf>
    <xf numFmtId="0" fontId="17" fillId="0" borderId="0" xfId="12" applyFill="1" applyBorder="1" applyAlignment="1">
      <alignment horizontal="center" vertical="center"/>
    </xf>
    <xf numFmtId="0" fontId="16" fillId="6" borderId="0" xfId="10" applyFill="1" applyAlignment="1">
      <alignment horizontal="left" vertical="top" wrapText="1" indent="1"/>
    </xf>
    <xf numFmtId="0" fontId="16" fillId="6" borderId="3" xfId="10" applyFill="1" applyBorder="1" applyAlignment="1">
      <alignment horizontal="left" vertical="top" wrapText="1" indent="1"/>
    </xf>
    <xf numFmtId="0" fontId="19" fillId="0" borderId="0" xfId="0" applyFont="1" applyAlignment="1">
      <alignment horizontal="left"/>
    </xf>
    <xf numFmtId="0" fontId="12" fillId="0" borderId="1" xfId="8" applyFill="1" applyBorder="1" applyAlignment="1" applyProtection="1">
      <alignment horizontal="center" vertical="center"/>
    </xf>
    <xf numFmtId="0" fontId="9" fillId="4" borderId="2" xfId="7" applyBorder="1" applyAlignment="1">
      <alignment wrapText="1"/>
    </xf>
    <xf numFmtId="0" fontId="9" fillId="4" borderId="0" xfId="7" applyAlignment="1">
      <alignment vertical="top" wrapText="1"/>
    </xf>
    <xf numFmtId="0" fontId="31" fillId="4" borderId="11" xfId="7" applyFont="1" applyBorder="1" applyAlignment="1">
      <alignment wrapText="1"/>
    </xf>
    <xf numFmtId="169" fontId="0" fillId="0" borderId="0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9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2" fillId="4" borderId="2" xfId="7" applyFont="1" applyBorder="1" applyAlignment="1">
      <alignment wrapText="1"/>
    </xf>
    <xf numFmtId="0" fontId="33" fillId="4" borderId="0" xfId="7" applyFont="1" applyAlignment="1">
      <alignment vertical="top" wrapText="1"/>
    </xf>
    <xf numFmtId="0" fontId="32" fillId="4" borderId="0" xfId="7" applyFont="1" applyAlignment="1">
      <alignment vertical="top" wrapText="1"/>
    </xf>
    <xf numFmtId="0" fontId="32" fillId="4" borderId="11" xfId="7" applyFont="1" applyBorder="1" applyAlignment="1">
      <alignment wrapText="1"/>
    </xf>
    <xf numFmtId="0" fontId="18" fillId="0" borderId="0" xfId="0" applyFont="1" applyAlignment="1">
      <alignment horizontal="left" wrapText="1"/>
    </xf>
    <xf numFmtId="22" fontId="5" fillId="0" borderId="0" xfId="0" applyNumberFormat="1" applyFont="1" applyAlignment="1">
      <alignment wrapText="1"/>
    </xf>
    <xf numFmtId="0" fontId="8" fillId="5" borderId="5" xfId="6" applyAlignment="1" applyProtection="1">
      <alignment horizontal="center" vertical="center"/>
    </xf>
    <xf numFmtId="0" fontId="34" fillId="4" borderId="2" xfId="7" applyFont="1" applyBorder="1" applyAlignment="1">
      <alignment horizontal="center" wrapText="1"/>
    </xf>
    <xf numFmtId="0" fontId="32" fillId="4" borderId="0" xfId="7" applyFont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0" fillId="2" borderId="0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10" fontId="0" fillId="2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</cellXfs>
  <cellStyles count="49">
    <cellStyle name="%20 - Vurgu1" xfId="27" builtinId="30" customBuiltin="1"/>
    <cellStyle name="%20 - Vurgu2" xfId="30" builtinId="34" customBuiltin="1"/>
    <cellStyle name="%20 - Vurgu3" xfId="34" builtinId="38" customBuiltin="1"/>
    <cellStyle name="%20 - Vurgu4" xfId="38" builtinId="42" customBuiltin="1"/>
    <cellStyle name="%20 - Vurgu5" xfId="42" builtinId="46" customBuiltin="1"/>
    <cellStyle name="%20 - Vurgu6" xfId="46" builtinId="50" customBuiltin="1"/>
    <cellStyle name="%40 - Vurgu1" xfId="28" builtinId="31" customBuiltin="1"/>
    <cellStyle name="%40 - Vurgu2" xfId="31" builtinId="35" customBuiltin="1"/>
    <cellStyle name="%40 - Vurgu3" xfId="35" builtinId="39" customBuiltin="1"/>
    <cellStyle name="%40 - Vurgu4" xfId="39" builtinId="43" customBuiltin="1"/>
    <cellStyle name="%40 - Vurgu5" xfId="43" builtinId="47" customBuiltin="1"/>
    <cellStyle name="%40 - Vurgu6" xfId="47" builtinId="51" customBuiltin="1"/>
    <cellStyle name="%60 - Vurgu1" xfId="7" builtinId="32" customBuiltin="1"/>
    <cellStyle name="%60 - Vurgu2" xfId="32" builtinId="36" customBuiltin="1"/>
    <cellStyle name="%60 - Vurgu3" xfId="36" builtinId="40" customBuiltin="1"/>
    <cellStyle name="%60 - Vurgu4" xfId="40" builtinId="44" customBuiltin="1"/>
    <cellStyle name="%60 - Vurgu5" xfId="44" builtinId="48" customBuiltin="1"/>
    <cellStyle name="%60 - Vurgu6" xfId="48" builtinId="52" customBuiltin="1"/>
    <cellStyle name="Açıklama Metni" xfId="10" builtinId="53" customBuiltin="1"/>
    <cellStyle name="Ana Başlık" xfId="6" builtinId="15" customBuiltin="1"/>
    <cellStyle name="Bağlı Hücre" xfId="23" builtinId="24" customBuiltin="1"/>
    <cellStyle name="Başlık 1" xfId="2" builtinId="16" customBuiltin="1"/>
    <cellStyle name="Başlık 2" xfId="3" builtinId="17" customBuiltin="1"/>
    <cellStyle name="Başlık 3" xfId="8" builtinId="18" customBuiltin="1"/>
    <cellStyle name="Başlık 4" xfId="12" builtinId="19" customBuiltin="1"/>
    <cellStyle name="Binlik Ayracı [0]" xfId="14" builtinId="6" customBuiltin="1"/>
    <cellStyle name="Çıkış" xfId="21" builtinId="21" customBuiltin="1"/>
    <cellStyle name="Giriş" xfId="20" builtinId="20" customBuiltin="1"/>
    <cellStyle name="Hesaplama" xfId="22" builtinId="22" customBuiltin="1"/>
    <cellStyle name="İşaretli Hücre" xfId="24" builtinId="23" customBuiltin="1"/>
    <cellStyle name="İyi" xfId="17" builtinId="26" customBuiltin="1"/>
    <cellStyle name="İzlenen Köprü" xfId="5" builtinId="9" customBuiltin="1"/>
    <cellStyle name="Köprü" xfId="1" builtinId="8" customBuiltin="1"/>
    <cellStyle name="Kötü" xfId="18" builtinId="27" customBuiltin="1"/>
    <cellStyle name="Normal" xfId="0" builtinId="0" customBuiltin="1"/>
    <cellStyle name="Not" xfId="25" builtinId="10" customBuiltin="1"/>
    <cellStyle name="Nötr" xfId="19" builtinId="28" customBuiltin="1"/>
    <cellStyle name="ParaBirimi" xfId="15" builtinId="4" customBuiltin="1"/>
    <cellStyle name="ParaBirimi [0]" xfId="16" builtinId="7" customBuiltin="1"/>
    <cellStyle name="Toplam" xfId="11" builtinId="25" customBuiltin="1"/>
    <cellStyle name="Uyarı Metni" xfId="9" builtinId="11" customBuiltin="1"/>
    <cellStyle name="Virgül" xfId="13" builtinId="3" customBuiltin="1"/>
    <cellStyle name="Vurgu1" xfId="26" builtinId="29" customBuiltin="1"/>
    <cellStyle name="Vurgu2" xfId="29" builtinId="33" customBuiltin="1"/>
    <cellStyle name="Vurgu3" xfId="33" builtinId="37" customBuiltin="1"/>
    <cellStyle name="Vurgu4" xfId="37" builtinId="41" customBuiltin="1"/>
    <cellStyle name="Vurgu5" xfId="41" builtinId="45" customBuiltin="1"/>
    <cellStyle name="Vurgu6" xfId="45" builtinId="49" customBuiltin="1"/>
    <cellStyle name="Yüzde" xfId="4" builtinId="5" customBuiltin="1"/>
  </cellStyles>
  <dxfs count="60">
    <dxf>
      <font>
        <color rgb="FFFF0000"/>
      </font>
    </dxf>
    <dxf>
      <font>
        <color rgb="FFFF0000"/>
      </font>
    </dxf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165" formatCode="_-* #,##0.00\ &quot;₺&quot;_-;\-* #,##0.00\ &quot;₺&quot;_-;_-* &quot;-&quot;??\ &quot;₺&quot;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14" formatCode="0.0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165" formatCode="_-* #,##0.00\ &quot;₺&quot;_-;\-* #,##0.00\ &quot;₺&quot;_-;_-* &quot;-&quot;??\ &quot;₺&quot;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0.74999237037263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indent="0" justifyLastLine="0" shrinkToFit="0" readingOrder="0"/>
    </dxf>
    <dxf>
      <numFmt numFmtId="169" formatCode="#,##0.00\ &quot;₺&quot;"/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8" formatCode="[&lt;=9999999]###\-####;\(###\)\ ###\-####"/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8" formatCode="[&lt;=9999999]###\-####;\(###\)\ ###\-####"/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/>
        <bottom/>
      </border>
    </dxf>
    <dxf>
      <alignment horizontal="general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border>
        <bottom style="thin">
          <color theme="4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color theme="1" tint="4.9989318521683403E-2"/>
      </font>
    </dxf>
    <dxf>
      <font>
        <b/>
        <color theme="4" tint="-0.249977111117893"/>
      </font>
    </dxf>
    <dxf>
      <font>
        <b/>
        <i val="0"/>
        <color theme="4" tint="-0.499984740745262"/>
      </font>
      <border>
        <left style="thin">
          <color theme="4"/>
        </left>
        <right style="thin">
          <color theme="4"/>
        </right>
        <top style="double">
          <color theme="4"/>
        </top>
        <bottom style="thin">
          <color theme="4"/>
        </bottom>
      </border>
    </dxf>
    <dxf>
      <font>
        <b val="0"/>
        <i val="0"/>
        <color theme="4" tint="-0.24994659260841701"/>
      </font>
      <border>
        <left style="thin">
          <color theme="4"/>
        </left>
        <right style="thin">
          <color theme="4"/>
        </right>
        <top style="thin">
          <color theme="4"/>
        </top>
        <vertical/>
        <horizontal/>
      </border>
    </dxf>
    <dxf>
      <font>
        <b val="0"/>
        <i val="0"/>
        <color theme="3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</dxfs>
  <tableStyles count="1" defaultPivotStyle="PivotStyleLight16">
    <tableStyle name="Satış Faturası Tablosu" pivot="0" count="7" xr9:uid="{00000000-0011-0000-FFFF-FFFF00000000}">
      <tableStyleElement type="wholeTable" dxfId="59"/>
      <tableStyleElement type="headerRow" dxfId="58"/>
      <tableStyleElement type="totalRow" dxfId="57"/>
      <tableStyleElement type="firstColumn" dxfId="56"/>
      <tableStyleElement type="lastColumn" dxfId="55"/>
      <tableStyleElement type="firstRowStripe" dxfId="54"/>
      <tableStyleElement type="firstColumnStripe" dxfId="5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95250</xdr:rowOff>
    </xdr:from>
    <xdr:to>
      <xdr:col>11</xdr:col>
      <xdr:colOff>1008461</xdr:colOff>
      <xdr:row>0</xdr:row>
      <xdr:rowOff>259715</xdr:rowOff>
    </xdr:to>
    <xdr:grpSp>
      <xdr:nvGrpSpPr>
        <xdr:cNvPr id="48" name="Üst bilgi resim grubu" descr="Üst bilgi resmi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GrpSpPr/>
      </xdr:nvGrpSpPr>
      <xdr:grpSpPr>
        <a:xfrm>
          <a:off x="200025" y="91440"/>
          <a:ext cx="13280471" cy="166370"/>
          <a:chOff x="171449" y="152400"/>
          <a:chExt cx="13657124" cy="164465"/>
        </a:xfrm>
      </xdr:grpSpPr>
      <xdr:sp macro="" textlink="">
        <xdr:nvSpPr>
          <xdr:cNvPr id="39" name="Dikdörtgen 38" title="Kısa Alt Bilgi Grafiği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/>
        </xdr:nvSpPr>
        <xdr:spPr>
          <a:xfrm>
            <a:off x="171449" y="152400"/>
            <a:ext cx="9875520" cy="164465"/>
          </a:xfrm>
          <a:prstGeom prst="rect">
            <a:avLst/>
          </a:prstGeom>
          <a:solidFill>
            <a:schemeClr val="accent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45720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marL="0" marR="91440" rtl="0">
              <a:spcBef>
                <a:spcPts val="0"/>
              </a:spcBef>
              <a:spcAft>
                <a:spcPts val="0"/>
              </a:spcAft>
            </a:pPr>
            <a:r>
              <a:rPr lang="tr" sz="2500" b="1">
                <a:solidFill>
                  <a:srgbClr val="000000"/>
                </a:solidFill>
                <a:effectLst/>
                <a:latin typeface="Calibri" panose="020F0502020204030204" pitchFamily="34" charset="0"/>
                <a:ea typeface="Arial"/>
                <a:cs typeface="Times New Roman"/>
              </a:rPr>
              <a:t> </a:t>
            </a:r>
          </a:p>
        </xdr:txBody>
      </xdr:sp>
      <xdr:grpSp>
        <xdr:nvGrpSpPr>
          <xdr:cNvPr id="46" name="Grup 45">
            <a:extLst>
              <a:ext uri="{FF2B5EF4-FFF2-40B4-BE49-F238E27FC236}">
                <a16:creationId xmlns:a16="http://schemas.microsoft.com/office/drawing/2014/main" id="{00000000-0008-0000-0100-00002E000000}"/>
              </a:ext>
            </a:extLst>
          </xdr:cNvPr>
          <xdr:cNvGrpSpPr/>
        </xdr:nvGrpSpPr>
        <xdr:grpSpPr>
          <a:xfrm>
            <a:off x="10079532" y="152400"/>
            <a:ext cx="3749041" cy="164465"/>
            <a:chOff x="10584357" y="200025"/>
            <a:chExt cx="3749041" cy="164465"/>
          </a:xfrm>
        </xdr:grpSpPr>
        <xdr:sp macro="" textlink="">
          <xdr:nvSpPr>
            <xdr:cNvPr id="40" name="Dikdörtgen 39">
              <a:extLst>
                <a:ext uri="{FF2B5EF4-FFF2-40B4-BE49-F238E27FC236}">
                  <a16:creationId xmlns:a16="http://schemas.microsoft.com/office/drawing/2014/main" id="{00000000-0008-0000-0100-000028000000}"/>
                </a:ext>
              </a:extLst>
            </xdr:cNvPr>
            <xdr:cNvSpPr/>
          </xdr:nvSpPr>
          <xdr:spPr>
            <a:xfrm>
              <a:off x="11580747" y="200025"/>
              <a:ext cx="273628" cy="16446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rtl="0"/>
              <a:endParaRPr lang="en-US"/>
            </a:p>
          </xdr:txBody>
        </xdr:sp>
        <xdr:sp macro="" textlink="">
          <xdr:nvSpPr>
            <xdr:cNvPr id="41" name="Dikdörtgen 40">
              <a:extLst>
                <a:ext uri="{FF2B5EF4-FFF2-40B4-BE49-F238E27FC236}">
                  <a16:creationId xmlns:a16="http://schemas.microsoft.com/office/drawing/2014/main" id="{00000000-0008-0000-0100-000029000000}"/>
                </a:ext>
              </a:extLst>
            </xdr:cNvPr>
            <xdr:cNvSpPr/>
          </xdr:nvSpPr>
          <xdr:spPr>
            <a:xfrm>
              <a:off x="10584357" y="200025"/>
              <a:ext cx="995986" cy="16446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rtl="0"/>
              <a:endParaRPr lang="en-US"/>
            </a:p>
          </xdr:txBody>
        </xdr:sp>
        <xdr:sp macro="" textlink="">
          <xdr:nvSpPr>
            <xdr:cNvPr id="42" name="Dikdörtgen 41">
              <a:extLst>
                <a:ext uri="{FF2B5EF4-FFF2-40B4-BE49-F238E27FC236}">
                  <a16:creationId xmlns:a16="http://schemas.microsoft.com/office/drawing/2014/main" id="{00000000-0008-0000-0100-00002A000000}"/>
                </a:ext>
              </a:extLst>
            </xdr:cNvPr>
            <xdr:cNvSpPr/>
          </xdr:nvSpPr>
          <xdr:spPr>
            <a:xfrm>
              <a:off x="11852127" y="200025"/>
              <a:ext cx="1003728" cy="16446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rtl="0"/>
              <a:endParaRPr lang="en-US"/>
            </a:p>
          </xdr:txBody>
        </xdr:sp>
        <xdr:sp macro="" textlink="">
          <xdr:nvSpPr>
            <xdr:cNvPr id="43" name="Dikdörtgen 42">
              <a:extLst>
                <a:ext uri="{FF2B5EF4-FFF2-40B4-BE49-F238E27FC236}">
                  <a16:creationId xmlns:a16="http://schemas.microsoft.com/office/drawing/2014/main" id="{00000000-0008-0000-0100-00002B000000}"/>
                </a:ext>
              </a:extLst>
            </xdr:cNvPr>
            <xdr:cNvSpPr/>
          </xdr:nvSpPr>
          <xdr:spPr>
            <a:xfrm>
              <a:off x="12855855" y="200025"/>
              <a:ext cx="576377" cy="16446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rtl="0"/>
              <a:endParaRPr lang="en-US"/>
            </a:p>
          </xdr:txBody>
        </xdr:sp>
        <xdr:sp macro="" textlink="">
          <xdr:nvSpPr>
            <xdr:cNvPr id="44" name="Dikdörtgen 43">
              <a:extLst>
                <a:ext uri="{FF2B5EF4-FFF2-40B4-BE49-F238E27FC236}">
                  <a16:creationId xmlns:a16="http://schemas.microsoft.com/office/drawing/2014/main" id="{00000000-0008-0000-0100-00002C000000}"/>
                </a:ext>
              </a:extLst>
            </xdr:cNvPr>
            <xdr:cNvSpPr/>
          </xdr:nvSpPr>
          <xdr:spPr>
            <a:xfrm>
              <a:off x="13431724" y="200025"/>
              <a:ext cx="901674" cy="16446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rtl="0"/>
              <a:endParaRPr lang="en-US"/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95251</xdr:rowOff>
    </xdr:from>
    <xdr:to>
      <xdr:col>5</xdr:col>
      <xdr:colOff>8763</xdr:colOff>
      <xdr:row>0</xdr:row>
      <xdr:rowOff>259843</xdr:rowOff>
    </xdr:to>
    <xdr:grpSp>
      <xdr:nvGrpSpPr>
        <xdr:cNvPr id="12" name="Üst bilgi resim grubu" descr="Üst bilgi resmi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pSpPr/>
      </xdr:nvGrpSpPr>
      <xdr:grpSpPr>
        <a:xfrm>
          <a:off x="171450" y="91441"/>
          <a:ext cx="4916043" cy="166497"/>
          <a:chOff x="142875" y="104775"/>
          <a:chExt cx="6914767" cy="164465"/>
        </a:xfrm>
      </xdr:grpSpPr>
      <xdr:sp macro="" textlink="">
        <xdr:nvSpPr>
          <xdr:cNvPr id="4" name="Dikdörtgen 3" title="Kısa Alt Bilgi Grafiği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/>
        </xdr:nvSpPr>
        <xdr:spPr>
          <a:xfrm>
            <a:off x="142875" y="104775"/>
            <a:ext cx="4672306" cy="164465"/>
          </a:xfrm>
          <a:prstGeom prst="rect">
            <a:avLst/>
          </a:prstGeom>
          <a:solidFill>
            <a:schemeClr val="accent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45720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marL="0" marR="91440" rtl="0">
              <a:spcBef>
                <a:spcPts val="0"/>
              </a:spcBef>
              <a:spcAft>
                <a:spcPts val="0"/>
              </a:spcAft>
            </a:pPr>
            <a:r>
              <a:rPr lang="tr" sz="2500" b="1">
                <a:solidFill>
                  <a:srgbClr val="000000"/>
                </a:solidFill>
                <a:effectLst/>
                <a:latin typeface="Calibri" panose="020F0502020204030204" pitchFamily="34" charset="0"/>
                <a:ea typeface="Arial"/>
                <a:cs typeface="Times New Roman"/>
              </a:rPr>
              <a:t> </a:t>
            </a:r>
          </a:p>
        </xdr:txBody>
      </xdr:sp>
      <xdr:grpSp>
        <xdr:nvGrpSpPr>
          <xdr:cNvPr id="5" name="Grup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GrpSpPr/>
        </xdr:nvGrpSpPr>
        <xdr:grpSpPr>
          <a:xfrm>
            <a:off x="4848240" y="104775"/>
            <a:ext cx="2199877" cy="164465"/>
            <a:chOff x="10584358" y="200025"/>
            <a:chExt cx="3749040" cy="164465"/>
          </a:xfrm>
        </xdr:grpSpPr>
        <xdr:sp macro="" textlink="">
          <xdr:nvSpPr>
            <xdr:cNvPr id="6" name="Dikdörtgen 5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/>
          </xdr:nvSpPr>
          <xdr:spPr>
            <a:xfrm>
              <a:off x="11580747" y="200025"/>
              <a:ext cx="273628" cy="16446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rtl="0"/>
              <a:endParaRPr lang="en-US"/>
            </a:p>
          </xdr:txBody>
        </xdr:sp>
        <xdr:sp macro="" textlink="">
          <xdr:nvSpPr>
            <xdr:cNvPr id="7" name="Dikdörtgen 6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0584358" y="200025"/>
              <a:ext cx="995986" cy="16446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rtl="0"/>
              <a:endParaRPr lang="en-US"/>
            </a:p>
          </xdr:txBody>
        </xdr:sp>
        <xdr:sp macro="" textlink="">
          <xdr:nvSpPr>
            <xdr:cNvPr id="8" name="Dikdörtgen 7">
              <a:extLst>
                <a:ext uri="{FF2B5EF4-FFF2-40B4-BE49-F238E27FC236}">
                  <a16:creationId xmlns:a16="http://schemas.microsoft.com/office/drawing/2014/main" id="{00000000-0008-0000-0300-000008000000}"/>
                </a:ext>
              </a:extLst>
            </xdr:cNvPr>
            <xdr:cNvSpPr/>
          </xdr:nvSpPr>
          <xdr:spPr>
            <a:xfrm>
              <a:off x="11852127" y="200025"/>
              <a:ext cx="1003728" cy="16446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rtl="0"/>
              <a:endParaRPr lang="en-US"/>
            </a:p>
          </xdr:txBody>
        </xdr:sp>
        <xdr:sp macro="" textlink="">
          <xdr:nvSpPr>
            <xdr:cNvPr id="9" name="Dikdörtgen 8">
              <a:extLst>
                <a:ext uri="{FF2B5EF4-FFF2-40B4-BE49-F238E27FC236}">
                  <a16:creationId xmlns:a16="http://schemas.microsoft.com/office/drawing/2014/main" id="{00000000-0008-0000-0300-000009000000}"/>
                </a:ext>
              </a:extLst>
            </xdr:cNvPr>
            <xdr:cNvSpPr/>
          </xdr:nvSpPr>
          <xdr:spPr>
            <a:xfrm>
              <a:off x="12855855" y="200025"/>
              <a:ext cx="576377" cy="16446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rtl="0"/>
              <a:endParaRPr lang="en-US"/>
            </a:p>
          </xdr:txBody>
        </xdr:sp>
        <xdr:sp macro="" textlink="">
          <xdr:nvSpPr>
            <xdr:cNvPr id="10" name="Dikdörtgen 9">
              <a:extLst>
                <a:ext uri="{FF2B5EF4-FFF2-40B4-BE49-F238E27FC236}">
                  <a16:creationId xmlns:a16="http://schemas.microsoft.com/office/drawing/2014/main" id="{00000000-0008-0000-0300-00000A000000}"/>
                </a:ext>
              </a:extLst>
            </xdr:cNvPr>
            <xdr:cNvSpPr/>
          </xdr:nvSpPr>
          <xdr:spPr>
            <a:xfrm>
              <a:off x="13431724" y="200025"/>
              <a:ext cx="901674" cy="164465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ctr" anchorCtr="0" forceAA="0" compatLnSpc="1">
              <a:prstTxWarp prst="textNoShape">
                <a:avLst/>
              </a:prstTxWarp>
              <a:noAutofit/>
            </a:bodyPr>
            <a:lstStyle/>
            <a:p>
              <a:pPr rtl="0"/>
              <a:endParaRPr lang="en-US"/>
            </a:p>
          </xdr:txBody>
        </xdr:sp>
      </xdr:grp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ProjeFaturası" displayName="ProjeFaturası" ref="B8:G33" headerRowDxfId="41" dataDxfId="7" totalsRowDxfId="51" headerRowBorderDxfId="52">
  <autoFilter ref="B8:G33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Ürün Kodu" totalsRowLabel="Toplam" dataDxfId="13" totalsRowDxfId="50"/>
    <tableColumn id="2" xr3:uid="{00000000-0010-0000-0000-000002000000}" name="Ürün Adı" dataDxfId="12" totalsRowDxfId="49">
      <calculatedColumnFormula>IFERROR(VLOOKUP(ProjeFaturası[[#This Row],[Ürün Kodu]],FaturaAyrıntıları[[Ürün Kodu]:[Ürün Adı]],2,0),"")</calculatedColumnFormula>
    </tableColumn>
    <tableColumn id="7" xr3:uid="{00000000-0010-0000-0000-000007000000}" name="Miktar" dataDxfId="11" totalsRowDxfId="48"/>
    <tableColumn id="8" xr3:uid="{00000000-0010-0000-0000-000008000000}" name="Birim Fiyatı" dataDxfId="10" totalsRowDxfId="47">
      <calculatedColumnFormula>IFERROR(VLOOKUP(ProjeFaturası[[#This Row],[Ürün Kodu]],FaturaAyrıntıları[],4,0),"")</calculatedColumnFormula>
    </tableColumn>
    <tableColumn id="10" xr3:uid="{00000000-0010-0000-0000-00000A000000}" name="KDV Oranı" dataDxfId="9" totalsRowDxfId="46">
      <calculatedColumnFormula>IFERROR(VLOOKUP(ProjeFaturası[[#This Row],[Ürün Kodu]],FaturaAyrıntıları[[Ürün Kodu]:[KDV]],3,0),"")</calculatedColumnFormula>
    </tableColumn>
    <tableColumn id="11" xr3:uid="{00000000-0010-0000-0000-00000B000000}" name="Fiyat" totalsRowFunction="count" dataDxfId="8">
      <calculatedColumnFormula>IFERROR(ProjeFaturası[[#This Row],[Miktar]]*(ProjeFaturası[[#This Row],[Birim Fiyatı]]*(1+ProjeFaturası[[#This Row],[KDV Oranı]])),"")</calculatedColumnFormula>
    </tableColumn>
  </tableColumns>
  <tableStyleInfo name="Satış Faturası Tablosu" showFirstColumn="0" showLastColumn="1" showRowStripes="1" showColumnStripes="0"/>
  <extLst>
    <ext xmlns:x14="http://schemas.microsoft.com/office/spreadsheetml/2009/9/main" uri="{504A1905-F514-4f6f-8877-14C23A59335A}">
      <x14:table altTextSummary="Öğe numarası, açıklama, miktar, birim fiyat, indirim ve fiyat içeren fatura listesi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MüşteriListesi" displayName="MüşteriListesi" ref="B3:L14" totalsRowCount="1">
  <autoFilter ref="B3:L13" xr:uid="{00000000-0009-0000-0100-000001000000}"/>
  <tableColumns count="11">
    <tableColumn id="9" xr3:uid="{00000000-0010-0000-0100-000009000000}" name="Arama" totalsRowLabel="Toplamlar" dataDxfId="40" totalsRowDxfId="24">
      <calculatedColumnFormula>C4&amp; " - "&amp;D4</calculatedColumnFormula>
    </tableColumn>
    <tableColumn id="1" xr3:uid="{00000000-0010-0000-0100-000001000000}" name="Şirket No" totalsRowFunction="custom" dataDxfId="39" totalsRowDxfId="23">
      <totalsRowFormula>"Toplam Müşteri: "&amp;SUBTOTAL(103,MüşteriListesi[Şirket No])</totalsRowFormula>
    </tableColumn>
    <tableColumn id="2" xr3:uid="{00000000-0010-0000-0100-000002000000}" name="Şirket Adı" dataDxfId="38" totalsRowDxfId="22"/>
    <tableColumn id="3" xr3:uid="{00000000-0010-0000-0100-000003000000}" name="VN" dataDxfId="37" totalsRowDxfId="21"/>
    <tableColumn id="4" xr3:uid="{00000000-0010-0000-0100-000004000000}" name="Adres" dataDxfId="36" totalsRowDxfId="20"/>
    <tableColumn id="5" xr3:uid="{00000000-0010-0000-0100-000005000000}" name="Şehir" dataDxfId="35" totalsRowDxfId="19"/>
    <tableColumn id="6" xr3:uid="{00000000-0010-0000-0100-000006000000}" name="Bölge" dataDxfId="34" totalsRowDxfId="18"/>
    <tableColumn id="7" xr3:uid="{00000000-0010-0000-0100-000007000000}" name="Posta Kodu" dataDxfId="33" totalsRowDxfId="17"/>
    <tableColumn id="8" xr3:uid="{00000000-0010-0000-0100-000008000000}" name="Telefon" dataDxfId="32" totalsRowDxfId="16"/>
    <tableColumn id="10" xr3:uid="{00000000-0010-0000-0100-00000A000000}" name="E-posta" dataDxfId="31" totalsRowDxfId="15" dataCellStyle="Normal"/>
    <tableColumn id="11" xr3:uid="{00000000-0010-0000-0100-00000B000000}" name="Faks" dataDxfId="30" totalsRowDxfId="14"/>
  </tableColumns>
  <tableStyleInfo name="Satış Faturası Tablosu" showFirstColumn="0" showLastColumn="0" showRowStripes="1" showColumnStripes="0"/>
  <extLst>
    <ext xmlns:x14="http://schemas.microsoft.com/office/spreadsheetml/2009/9/main" uri="{504A1905-F514-4f6f-8877-14C23A59335A}">
      <x14:table altTextSummary="Şirket numarası, şirket adı, kişi adı, adres, şehir, eyalet, posta kodu, telefon, e-posta ve faks içeren müşteri listesi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FaturaAyrıntıları" displayName="FaturaAyrıntıları" ref="B3:E43" dataDxfId="25">
  <autoFilter ref="B3:E43" xr:uid="{00000000-0009-0000-0100-000002000000}"/>
  <sortState xmlns:xlrd2="http://schemas.microsoft.com/office/spreadsheetml/2017/richdata2" ref="B5:E40">
    <sortCondition ref="C4:C40"/>
  </sortState>
  <tableColumns count="4">
    <tableColumn id="2" xr3:uid="{00000000-0010-0000-0300-000002000000}" name="Ürün Kodu" totalsRowLabel="Toplam" dataDxfId="29" totalsRowDxfId="45"/>
    <tableColumn id="1" xr3:uid="{00000000-0010-0000-0300-000001000000}" name="Ürün Adı" dataDxfId="28" totalsRowDxfId="44"/>
    <tableColumn id="3" xr3:uid="{BD6B8266-2402-4760-ADB4-44E3FEC51BCC}" name="KDV" dataDxfId="27" totalsRowDxfId="43"/>
    <tableColumn id="6" xr3:uid="{00000000-0010-0000-0300-000006000000}" name="Birim Fiyatı" dataDxfId="26" totalsRowDxfId="42"/>
  </tableColumns>
  <tableStyleInfo name="Satış Faturası Tablosu" showFirstColumn="0" showLastColumn="0" showRowStripes="1" showColumnStripes="0"/>
  <extLst>
    <ext xmlns:x14="http://schemas.microsoft.com/office/spreadsheetml/2009/9/main" uri="{504A1905-F514-4f6f-8877-14C23A59335A}">
      <x14:table altTextSummary="Açıklama, fatura numarası, öğe numarası, miktar, birim fiyat, iskonto ve toplam içeren fatura ayrıntıları"/>
    </ext>
  </extLst>
</table>
</file>

<file path=xl/theme/theme1.xml><?xml version="1.0" encoding="utf-8"?>
<a:theme xmlns:a="http://schemas.openxmlformats.org/drawingml/2006/main" name="Office Theme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Sales Invoice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 tint="-0.499984740745262"/>
    <pageSetUpPr autoPageBreaks="0" fitToPage="1"/>
  </sheetPr>
  <dimension ref="A1:H37"/>
  <sheetViews>
    <sheetView showGridLines="0" tabSelected="1" zoomScaleNormal="100" zoomScaleSheetLayoutView="55" workbookViewId="0">
      <selection activeCell="M8" sqref="M8"/>
    </sheetView>
  </sheetViews>
  <sheetFormatPr defaultColWidth="9" defaultRowHeight="33.9" customHeight="1" x14ac:dyDescent="0.3"/>
  <cols>
    <col min="1" max="1" width="2.88671875" style="20" customWidth="1"/>
    <col min="2" max="2" width="13.44140625" style="2" customWidth="1"/>
    <col min="3" max="3" width="30.5546875" style="2" customWidth="1"/>
    <col min="4" max="4" width="16.5546875" style="73" customWidth="1"/>
    <col min="5" max="6" width="16.5546875" style="2" customWidth="1"/>
    <col min="7" max="7" width="17.44140625" style="2" customWidth="1"/>
    <col min="8" max="8" width="2.88671875" style="2" customWidth="1"/>
    <col min="9" max="9" width="11.33203125" style="2" customWidth="1"/>
    <col min="10" max="16384" width="9" style="2"/>
  </cols>
  <sheetData>
    <row r="1" spans="1:8" ht="57.9" customHeight="1" thickBot="1" x14ac:dyDescent="0.35">
      <c r="A1" s="17"/>
      <c r="B1" s="27" t="s">
        <v>179</v>
      </c>
      <c r="C1" s="8"/>
      <c r="D1" s="67"/>
      <c r="E1" s="8"/>
      <c r="F1" s="6"/>
      <c r="G1" s="7"/>
      <c r="H1" s="7"/>
    </row>
    <row r="2" spans="1:8" ht="24" customHeight="1" thickTop="1" x14ac:dyDescent="0.3">
      <c r="A2" s="18"/>
      <c r="B2" s="61" t="s">
        <v>1</v>
      </c>
      <c r="C2" s="53" t="s">
        <v>118</v>
      </c>
      <c r="D2" s="68" t="s">
        <v>3</v>
      </c>
      <c r="E2" s="53" t="s">
        <v>183</v>
      </c>
      <c r="F2" s="64" t="s">
        <v>6</v>
      </c>
      <c r="G2" s="55" t="s">
        <v>181</v>
      </c>
      <c r="H2" s="9"/>
    </row>
    <row r="3" spans="1:8" ht="24" customHeight="1" x14ac:dyDescent="0.3">
      <c r="A3" s="18"/>
      <c r="B3" s="62" t="s">
        <v>180</v>
      </c>
      <c r="C3" s="54" t="s">
        <v>184</v>
      </c>
      <c r="D3" s="69" t="s">
        <v>4</v>
      </c>
      <c r="E3" s="54"/>
      <c r="F3" s="63" t="s">
        <v>7</v>
      </c>
      <c r="G3" s="54" t="s">
        <v>182</v>
      </c>
      <c r="H3" s="9"/>
    </row>
    <row r="4" spans="1:8" s="5" customFormat="1" ht="24" customHeight="1" x14ac:dyDescent="0.3">
      <c r="A4" s="19"/>
      <c r="B4" s="23" t="s">
        <v>185</v>
      </c>
      <c r="C4" s="24" t="s">
        <v>136</v>
      </c>
      <c r="D4" s="51"/>
      <c r="E4" s="51"/>
      <c r="F4" s="23" t="s">
        <v>8</v>
      </c>
      <c r="G4" s="21" t="str">
        <f ca="1">"FN"&amp;RANDBETWEEN(11111,99999)</f>
        <v>FN28669</v>
      </c>
    </row>
    <row r="5" spans="1:8" s="5" customFormat="1" ht="20.100000000000001" customHeight="1" x14ac:dyDescent="0.3">
      <c r="A5" s="19"/>
      <c r="B5" s="23" t="s">
        <v>187</v>
      </c>
      <c r="C5" s="65">
        <f>VLOOKUP(C4,MüşteriListesi[[Şirket Adı]:[VN]],2,0)</f>
        <v>4147842</v>
      </c>
      <c r="D5" s="51"/>
      <c r="E5" s="51"/>
      <c r="F5" s="23" t="s">
        <v>9</v>
      </c>
      <c r="G5" s="22">
        <f ca="1">TODAY()</f>
        <v>45755</v>
      </c>
    </row>
    <row r="6" spans="1:8" s="5" customFormat="1" ht="20.100000000000001" customHeight="1" x14ac:dyDescent="0.3">
      <c r="A6" s="19"/>
      <c r="B6" s="23" t="s">
        <v>2</v>
      </c>
      <c r="C6" s="24" t="str">
        <f>VLOOKUP(C4,MüşteriListesi[[Şirket Adı]:[Adres]],3,0)</f>
        <v>Kavaklı Cd. No:90</v>
      </c>
      <c r="D6" s="51"/>
      <c r="E6" s="51"/>
      <c r="F6" s="24"/>
      <c r="G6" s="66"/>
    </row>
    <row r="7" spans="1:8" ht="44.1" customHeight="1" x14ac:dyDescent="0.3">
      <c r="B7" s="29"/>
      <c r="C7" s="30"/>
      <c r="D7" s="70"/>
      <c r="E7" s="30"/>
      <c r="F7" s="30"/>
      <c r="G7" s="30"/>
    </row>
    <row r="8" spans="1:8" s="3" customFormat="1" ht="33.9" customHeight="1" x14ac:dyDescent="0.3">
      <c r="B8" s="52" t="s">
        <v>25</v>
      </c>
      <c r="C8" s="52" t="s">
        <v>27</v>
      </c>
      <c r="D8" s="52" t="s">
        <v>178</v>
      </c>
      <c r="E8" s="52" t="s">
        <v>5</v>
      </c>
      <c r="F8" s="52" t="s">
        <v>176</v>
      </c>
      <c r="G8" s="52" t="s">
        <v>14</v>
      </c>
    </row>
    <row r="9" spans="1:8" s="3" customFormat="1" ht="33.9" customHeight="1" x14ac:dyDescent="0.3">
      <c r="B9" s="71" t="s">
        <v>36</v>
      </c>
      <c r="C9" s="71" t="str">
        <f>IFERROR(VLOOKUP(ProjeFaturası[[#This Row],[Ürün Kodu]],FaturaAyrıntıları[[Ürün Kodu]:[Ürün Adı]],2,0),"")</f>
        <v>Margarin</v>
      </c>
      <c r="D9" s="71">
        <v>1</v>
      </c>
      <c r="E9" s="32">
        <f>IFERROR(VLOOKUP(ProjeFaturası[[#This Row],[Ürün Kodu]],FaturaAyrıntıları[],4,0),"")</f>
        <v>100</v>
      </c>
      <c r="F9" s="74">
        <f>IFERROR(VLOOKUP(ProjeFaturası[[#This Row],[Ürün Kodu]],FaturaAyrıntıları[[Ürün Kodu]:[KDV]],3,0),"")</f>
        <v>0.1</v>
      </c>
      <c r="G9" s="75">
        <f>IFERROR(ProjeFaturası[[#This Row],[Miktar]]*(ProjeFaturası[[#This Row],[Birim Fiyatı]]*(1+ProjeFaturası[[#This Row],[KDV Oranı]])),"")</f>
        <v>110.00000000000001</v>
      </c>
    </row>
    <row r="10" spans="1:8" s="3" customFormat="1" ht="33.9" customHeight="1" x14ac:dyDescent="0.3">
      <c r="B10" s="71" t="s">
        <v>31</v>
      </c>
      <c r="C10" s="71" t="str">
        <f>IFERROR(VLOOKUP(ProjeFaturası[[#This Row],[Ürün Kodu]],FaturaAyrıntıları[[Ürün Kodu]:[Ürün Adı]],2,0),"")</f>
        <v>Yoğurt (Doğal)</v>
      </c>
      <c r="D10" s="71">
        <v>1</v>
      </c>
      <c r="E10" s="32">
        <f>IFERROR(VLOOKUP(ProjeFaturası[[#This Row],[Ürün Kodu]],FaturaAyrıntıları[],4,0),"")</f>
        <v>54</v>
      </c>
      <c r="F10" s="74">
        <f>IFERROR(VLOOKUP(ProjeFaturası[[#This Row],[Ürün Kodu]],FaturaAyrıntıları[[Ürün Kodu]:[KDV]],3,0),"")</f>
        <v>0.1</v>
      </c>
      <c r="G10" s="75">
        <f>IFERROR(ProjeFaturası[[#This Row],[Miktar]]*(ProjeFaturası[[#This Row],[Birim Fiyatı]]*(1+ProjeFaturası[[#This Row],[KDV Oranı]])),"")</f>
        <v>59.400000000000006</v>
      </c>
    </row>
    <row r="11" spans="1:8" s="3" customFormat="1" ht="33.9" customHeight="1" x14ac:dyDescent="0.3">
      <c r="B11" s="71" t="s">
        <v>50</v>
      </c>
      <c r="C11" s="71" t="str">
        <f>IFERROR(VLOOKUP(ProjeFaturası[[#This Row],[Ürün Kodu]],FaturaAyrıntıları[[Ürün Kodu]:[Ürün Adı]],2,0),"")</f>
        <v>Spagetti</v>
      </c>
      <c r="D11" s="71">
        <v>2</v>
      </c>
      <c r="E11" s="32">
        <f>IFERROR(VLOOKUP(ProjeFaturası[[#This Row],[Ürün Kodu]],FaturaAyrıntıları[],4,0),"")</f>
        <v>28</v>
      </c>
      <c r="F11" s="74">
        <f>IFERROR(VLOOKUP(ProjeFaturası[[#This Row],[Ürün Kodu]],FaturaAyrıntıları[[Ürün Kodu]:[KDV]],3,0),"")</f>
        <v>0.1</v>
      </c>
      <c r="G11" s="75">
        <f>IFERROR(ProjeFaturası[[#This Row],[Miktar]]*(ProjeFaturası[[#This Row],[Birim Fiyatı]]*(1+ProjeFaturası[[#This Row],[KDV Oranı]])),"")</f>
        <v>61.600000000000009</v>
      </c>
    </row>
    <row r="12" spans="1:8" s="3" customFormat="1" ht="33.9" customHeight="1" x14ac:dyDescent="0.3">
      <c r="B12" s="71" t="s">
        <v>49</v>
      </c>
      <c r="C12" s="71" t="str">
        <f>IFERROR(VLOOKUP(ProjeFaturası[[#This Row],[Ürün Kodu]],FaturaAyrıntıları[[Ürün Kodu]:[Ürün Adı]],2,0),"")</f>
        <v>Makarna</v>
      </c>
      <c r="D12" s="71">
        <v>2</v>
      </c>
      <c r="E12" s="32">
        <f>IFERROR(VLOOKUP(ProjeFaturası[[#This Row],[Ürün Kodu]],FaturaAyrıntıları[],4,0),"")</f>
        <v>26</v>
      </c>
      <c r="F12" s="74">
        <f>IFERROR(VLOOKUP(ProjeFaturası[[#This Row],[Ürün Kodu]],FaturaAyrıntıları[[Ürün Kodu]:[KDV]],3,0),"")</f>
        <v>0.1</v>
      </c>
      <c r="G12" s="75">
        <f>IFERROR(ProjeFaturası[[#This Row],[Miktar]]*(ProjeFaturası[[#This Row],[Birim Fiyatı]]*(1+ProjeFaturası[[#This Row],[KDV Oranı]])),"")</f>
        <v>57.2</v>
      </c>
    </row>
    <row r="13" spans="1:8" s="3" customFormat="1" ht="33.9" customHeight="1" x14ac:dyDescent="0.3">
      <c r="B13" s="71" t="s">
        <v>53</v>
      </c>
      <c r="C13" s="71" t="str">
        <f>IFERROR(VLOOKUP(ProjeFaturası[[#This Row],[Ürün Kodu]],FaturaAyrıntıları[[Ürün Kodu]:[Ürün Adı]],2,0),"")</f>
        <v>Kırmızı Mercimek</v>
      </c>
      <c r="D13" s="71">
        <v>1</v>
      </c>
      <c r="E13" s="32">
        <f>IFERROR(VLOOKUP(ProjeFaturası[[#This Row],[Ürün Kodu]],FaturaAyrıntıları[],4,0),"")</f>
        <v>37</v>
      </c>
      <c r="F13" s="74">
        <f>IFERROR(VLOOKUP(ProjeFaturası[[#This Row],[Ürün Kodu]],FaturaAyrıntıları[[Ürün Kodu]:[KDV]],3,0),"")</f>
        <v>0.01</v>
      </c>
      <c r="G13" s="75">
        <f>IFERROR(ProjeFaturası[[#This Row],[Miktar]]*(ProjeFaturası[[#This Row],[Birim Fiyatı]]*(1+ProjeFaturası[[#This Row],[KDV Oranı]])),"")</f>
        <v>37.369999999999997</v>
      </c>
    </row>
    <row r="14" spans="1:8" s="3" customFormat="1" ht="33.9" customHeight="1" x14ac:dyDescent="0.3">
      <c r="B14" s="71" t="s">
        <v>45</v>
      </c>
      <c r="C14" s="71" t="str">
        <f>IFERROR(VLOOKUP(ProjeFaturası[[#This Row],[Ürün Kodu]],FaturaAyrıntıları[[Ürün Kodu]:[Ürün Adı]],2,0),"")</f>
        <v>Kıyma (Dana)</v>
      </c>
      <c r="D14" s="71">
        <v>2</v>
      </c>
      <c r="E14" s="32">
        <f>IFERROR(VLOOKUP(ProjeFaturası[[#This Row],[Ürün Kodu]],FaturaAyrıntıları[],4,0),"")</f>
        <v>530</v>
      </c>
      <c r="F14" s="74">
        <f>IFERROR(VLOOKUP(ProjeFaturası[[#This Row],[Ürün Kodu]],FaturaAyrıntıları[[Ürün Kodu]:[KDV]],3,0),"")</f>
        <v>0.1</v>
      </c>
      <c r="G14" s="75">
        <f>IFERROR(ProjeFaturası[[#This Row],[Miktar]]*(ProjeFaturası[[#This Row],[Birim Fiyatı]]*(1+ProjeFaturası[[#This Row],[KDV Oranı]])),"")</f>
        <v>1166</v>
      </c>
    </row>
    <row r="15" spans="1:8" s="3" customFormat="1" ht="33.9" customHeight="1" x14ac:dyDescent="0.3">
      <c r="B15" s="71"/>
      <c r="C15" s="71" t="str">
        <f>IFERROR(VLOOKUP(ProjeFaturası[[#This Row],[Ürün Kodu]],FaturaAyrıntıları[[Ürün Kodu]:[Ürün Adı]],2,0),"")</f>
        <v/>
      </c>
      <c r="D15" s="71"/>
      <c r="E15" s="32" t="str">
        <f>IFERROR(VLOOKUP(ProjeFaturası[[#This Row],[Ürün Kodu]],FaturaAyrıntıları[],4,0),"")</f>
        <v/>
      </c>
      <c r="F15" s="74" t="str">
        <f>IFERROR(VLOOKUP(ProjeFaturası[[#This Row],[Ürün Kodu]],FaturaAyrıntıları[[Ürün Kodu]:[KDV]],3,0),"")</f>
        <v/>
      </c>
      <c r="G15" s="75" t="str">
        <f>IFERROR(ProjeFaturası[[#This Row],[Miktar]]*(ProjeFaturası[[#This Row],[Birim Fiyatı]]*(1+ProjeFaturası[[#This Row],[KDV Oranı]])),"")</f>
        <v/>
      </c>
    </row>
    <row r="16" spans="1:8" s="3" customFormat="1" ht="33.9" customHeight="1" x14ac:dyDescent="0.3">
      <c r="B16" s="71"/>
      <c r="C16" s="71" t="str">
        <f>IFERROR(VLOOKUP(ProjeFaturası[[#This Row],[Ürün Kodu]],FaturaAyrıntıları[[Ürün Kodu]:[Ürün Adı]],2,0),"")</f>
        <v/>
      </c>
      <c r="D16" s="71"/>
      <c r="E16" s="32" t="str">
        <f>IFERROR(VLOOKUP(ProjeFaturası[[#This Row],[Ürün Kodu]],FaturaAyrıntıları[],4,0),"")</f>
        <v/>
      </c>
      <c r="F16" s="74" t="str">
        <f>IFERROR(VLOOKUP(ProjeFaturası[[#This Row],[Ürün Kodu]],FaturaAyrıntıları[[Ürün Kodu]:[KDV]],3,0),"")</f>
        <v/>
      </c>
      <c r="G16" s="75" t="str">
        <f>IFERROR(ProjeFaturası[[#This Row],[Miktar]]*(ProjeFaturası[[#This Row],[Birim Fiyatı]]*(1+ProjeFaturası[[#This Row],[KDV Oranı]])),"")</f>
        <v/>
      </c>
    </row>
    <row r="17" spans="2:7" s="3" customFormat="1" ht="33.9" customHeight="1" x14ac:dyDescent="0.3">
      <c r="B17" s="71"/>
      <c r="C17" s="71" t="str">
        <f>IFERROR(VLOOKUP(ProjeFaturası[[#This Row],[Ürün Kodu]],FaturaAyrıntıları[[Ürün Kodu]:[Ürün Adı]],2,0),"")</f>
        <v/>
      </c>
      <c r="D17" s="71"/>
      <c r="E17" s="32" t="str">
        <f>IFERROR(VLOOKUP(ProjeFaturası[[#This Row],[Ürün Kodu]],FaturaAyrıntıları[],4,0),"")</f>
        <v/>
      </c>
      <c r="F17" s="74" t="str">
        <f>IFERROR(VLOOKUP(ProjeFaturası[[#This Row],[Ürün Kodu]],FaturaAyrıntıları[[Ürün Kodu]:[KDV]],3,0),"")</f>
        <v/>
      </c>
      <c r="G17" s="75" t="str">
        <f>IFERROR(ProjeFaturası[[#This Row],[Miktar]]*(ProjeFaturası[[#This Row],[Birim Fiyatı]]*(1+ProjeFaturası[[#This Row],[KDV Oranı]])),"")</f>
        <v/>
      </c>
    </row>
    <row r="18" spans="2:7" s="3" customFormat="1" ht="33.9" customHeight="1" x14ac:dyDescent="0.3">
      <c r="B18" s="71"/>
      <c r="C18" s="71" t="str">
        <f>IFERROR(VLOOKUP(ProjeFaturası[[#This Row],[Ürün Kodu]],FaturaAyrıntıları[[Ürün Kodu]:[Ürün Adı]],2,0),"")</f>
        <v/>
      </c>
      <c r="D18" s="71"/>
      <c r="E18" s="32" t="str">
        <f>IFERROR(VLOOKUP(ProjeFaturası[[#This Row],[Ürün Kodu]],FaturaAyrıntıları[],4,0),"")</f>
        <v/>
      </c>
      <c r="F18" s="74" t="str">
        <f>IFERROR(VLOOKUP(ProjeFaturası[[#This Row],[Ürün Kodu]],FaturaAyrıntıları[[Ürün Kodu]:[KDV]],3,0),"")</f>
        <v/>
      </c>
      <c r="G18" s="75" t="str">
        <f>IFERROR(ProjeFaturası[[#This Row],[Miktar]]*(ProjeFaturası[[#This Row],[Birim Fiyatı]]*(1+ProjeFaturası[[#This Row],[KDV Oranı]])),"")</f>
        <v/>
      </c>
    </row>
    <row r="19" spans="2:7" s="3" customFormat="1" ht="33.9" customHeight="1" x14ac:dyDescent="0.3">
      <c r="B19" s="71"/>
      <c r="C19" s="71" t="str">
        <f>IFERROR(VLOOKUP(ProjeFaturası[[#This Row],[Ürün Kodu]],FaturaAyrıntıları[[Ürün Kodu]:[Ürün Adı]],2,0),"")</f>
        <v/>
      </c>
      <c r="D19" s="71"/>
      <c r="E19" s="32" t="str">
        <f>IFERROR(VLOOKUP(ProjeFaturası[[#This Row],[Ürün Kodu]],FaturaAyrıntıları[],4,0),"")</f>
        <v/>
      </c>
      <c r="F19" s="74" t="str">
        <f>IFERROR(VLOOKUP(ProjeFaturası[[#This Row],[Ürün Kodu]],FaturaAyrıntıları[[Ürün Kodu]:[KDV]],3,0),"")</f>
        <v/>
      </c>
      <c r="G19" s="75" t="str">
        <f>IFERROR(ProjeFaturası[[#This Row],[Miktar]]*(ProjeFaturası[[#This Row],[Birim Fiyatı]]*(1+ProjeFaturası[[#This Row],[KDV Oranı]])),"")</f>
        <v/>
      </c>
    </row>
    <row r="20" spans="2:7" s="3" customFormat="1" ht="33.9" customHeight="1" x14ac:dyDescent="0.3">
      <c r="B20" s="71"/>
      <c r="C20" s="71" t="str">
        <f>IFERROR(VLOOKUP(ProjeFaturası[[#This Row],[Ürün Kodu]],FaturaAyrıntıları[[Ürün Kodu]:[Ürün Adı]],2,0),"")</f>
        <v/>
      </c>
      <c r="D20" s="71"/>
      <c r="E20" s="32" t="str">
        <f>IFERROR(VLOOKUP(ProjeFaturası[[#This Row],[Ürün Kodu]],FaturaAyrıntıları[],4,0),"")</f>
        <v/>
      </c>
      <c r="F20" s="74" t="str">
        <f>IFERROR(VLOOKUP(ProjeFaturası[[#This Row],[Ürün Kodu]],FaturaAyrıntıları[[Ürün Kodu]:[KDV]],3,0),"")</f>
        <v/>
      </c>
      <c r="G20" s="75" t="str">
        <f>IFERROR(ProjeFaturası[[#This Row],[Miktar]]*(ProjeFaturası[[#This Row],[Birim Fiyatı]]*(1+ProjeFaturası[[#This Row],[KDV Oranı]])),"")</f>
        <v/>
      </c>
    </row>
    <row r="21" spans="2:7" s="3" customFormat="1" ht="33.9" customHeight="1" x14ac:dyDescent="0.3">
      <c r="B21" s="71"/>
      <c r="C21" s="71" t="str">
        <f>IFERROR(VLOOKUP(ProjeFaturası[[#This Row],[Ürün Kodu]],FaturaAyrıntıları[[Ürün Kodu]:[Ürün Adı]],2,0),"")</f>
        <v/>
      </c>
      <c r="D21" s="71"/>
      <c r="E21" s="32" t="str">
        <f>IFERROR(VLOOKUP(ProjeFaturası[[#This Row],[Ürün Kodu]],FaturaAyrıntıları[],4,0),"")</f>
        <v/>
      </c>
      <c r="F21" s="74" t="str">
        <f>IFERROR(VLOOKUP(ProjeFaturası[[#This Row],[Ürün Kodu]],FaturaAyrıntıları[[Ürün Kodu]:[KDV]],3,0),"")</f>
        <v/>
      </c>
      <c r="G21" s="75" t="str">
        <f>IFERROR(ProjeFaturası[[#This Row],[Miktar]]*(ProjeFaturası[[#This Row],[Birim Fiyatı]]*(1+ProjeFaturası[[#This Row],[KDV Oranı]])),"")</f>
        <v/>
      </c>
    </row>
    <row r="22" spans="2:7" s="3" customFormat="1" ht="33.9" customHeight="1" x14ac:dyDescent="0.3">
      <c r="B22" s="71"/>
      <c r="C22" s="71" t="str">
        <f>IFERROR(VLOOKUP(ProjeFaturası[[#This Row],[Ürün Kodu]],FaturaAyrıntıları[[Ürün Kodu]:[Ürün Adı]],2,0),"")</f>
        <v/>
      </c>
      <c r="D22" s="71"/>
      <c r="E22" s="32" t="str">
        <f>IFERROR(VLOOKUP(ProjeFaturası[[#This Row],[Ürün Kodu]],FaturaAyrıntıları[],4,0),"")</f>
        <v/>
      </c>
      <c r="F22" s="74" t="str">
        <f>IFERROR(VLOOKUP(ProjeFaturası[[#This Row],[Ürün Kodu]],FaturaAyrıntıları[[Ürün Kodu]:[KDV]],3,0),"")</f>
        <v/>
      </c>
      <c r="G22" s="75" t="str">
        <f>IFERROR(ProjeFaturası[[#This Row],[Miktar]]*(ProjeFaturası[[#This Row],[Birim Fiyatı]]*(1+ProjeFaturası[[#This Row],[KDV Oranı]])),"")</f>
        <v/>
      </c>
    </row>
    <row r="23" spans="2:7" s="3" customFormat="1" ht="33.9" customHeight="1" x14ac:dyDescent="0.3">
      <c r="B23" s="71"/>
      <c r="C23" s="71" t="str">
        <f>IFERROR(VLOOKUP(ProjeFaturası[[#This Row],[Ürün Kodu]],FaturaAyrıntıları[[Ürün Kodu]:[Ürün Adı]],2,0),"")</f>
        <v/>
      </c>
      <c r="D23" s="71"/>
      <c r="E23" s="32" t="str">
        <f>IFERROR(VLOOKUP(ProjeFaturası[[#This Row],[Ürün Kodu]],FaturaAyrıntıları[],4,0),"")</f>
        <v/>
      </c>
      <c r="F23" s="74" t="str">
        <f>IFERROR(VLOOKUP(ProjeFaturası[[#This Row],[Ürün Kodu]],FaturaAyrıntıları[[Ürün Kodu]:[KDV]],3,0),"")</f>
        <v/>
      </c>
      <c r="G23" s="75" t="str">
        <f>IFERROR(ProjeFaturası[[#This Row],[Miktar]]*(ProjeFaturası[[#This Row],[Birim Fiyatı]]*(1+ProjeFaturası[[#This Row],[KDV Oranı]])),"")</f>
        <v/>
      </c>
    </row>
    <row r="24" spans="2:7" s="3" customFormat="1" ht="33.9" customHeight="1" x14ac:dyDescent="0.3">
      <c r="B24" s="71"/>
      <c r="C24" s="71" t="str">
        <f>IFERROR(VLOOKUP(ProjeFaturası[[#This Row],[Ürün Kodu]],FaturaAyrıntıları[[Ürün Kodu]:[Ürün Adı]],2,0),"")</f>
        <v/>
      </c>
      <c r="D24" s="71"/>
      <c r="E24" s="32" t="str">
        <f>IFERROR(VLOOKUP(ProjeFaturası[[#This Row],[Ürün Kodu]],FaturaAyrıntıları[],4,0),"")</f>
        <v/>
      </c>
      <c r="F24" s="74" t="str">
        <f>IFERROR(VLOOKUP(ProjeFaturası[[#This Row],[Ürün Kodu]],FaturaAyrıntıları[[Ürün Kodu]:[KDV]],3,0),"")</f>
        <v/>
      </c>
      <c r="G24" s="75" t="str">
        <f>IFERROR(ProjeFaturası[[#This Row],[Miktar]]*(ProjeFaturası[[#This Row],[Birim Fiyatı]]*(1+ProjeFaturası[[#This Row],[KDV Oranı]])),"")</f>
        <v/>
      </c>
    </row>
    <row r="25" spans="2:7" s="3" customFormat="1" ht="33.9" customHeight="1" x14ac:dyDescent="0.3">
      <c r="B25" s="71"/>
      <c r="C25" s="71" t="str">
        <f>IFERROR(VLOOKUP(ProjeFaturası[[#This Row],[Ürün Kodu]],FaturaAyrıntıları[[Ürün Kodu]:[Ürün Adı]],2,0),"")</f>
        <v/>
      </c>
      <c r="D25" s="71"/>
      <c r="E25" s="32" t="str">
        <f>IFERROR(VLOOKUP(ProjeFaturası[[#This Row],[Ürün Kodu]],FaturaAyrıntıları[],4,0),"")</f>
        <v/>
      </c>
      <c r="F25" s="74" t="str">
        <f>IFERROR(VLOOKUP(ProjeFaturası[[#This Row],[Ürün Kodu]],FaturaAyrıntıları[[Ürün Kodu]:[KDV]],3,0),"")</f>
        <v/>
      </c>
      <c r="G25" s="75" t="str">
        <f>IFERROR(ProjeFaturası[[#This Row],[Miktar]]*(ProjeFaturası[[#This Row],[Birim Fiyatı]]*(1+ProjeFaturası[[#This Row],[KDV Oranı]])),"")</f>
        <v/>
      </c>
    </row>
    <row r="26" spans="2:7" s="3" customFormat="1" ht="33.9" customHeight="1" x14ac:dyDescent="0.3">
      <c r="B26" s="71"/>
      <c r="C26" s="71" t="str">
        <f>IFERROR(VLOOKUP(ProjeFaturası[[#This Row],[Ürün Kodu]],FaturaAyrıntıları[[Ürün Kodu]:[Ürün Adı]],2,0),"")</f>
        <v/>
      </c>
      <c r="D26" s="71"/>
      <c r="E26" s="32" t="str">
        <f>IFERROR(VLOOKUP(ProjeFaturası[[#This Row],[Ürün Kodu]],FaturaAyrıntıları[],4,0),"")</f>
        <v/>
      </c>
      <c r="F26" s="74" t="str">
        <f>IFERROR(VLOOKUP(ProjeFaturası[[#This Row],[Ürün Kodu]],FaturaAyrıntıları[[Ürün Kodu]:[KDV]],3,0),"")</f>
        <v/>
      </c>
      <c r="G26" s="75" t="str">
        <f>IFERROR(ProjeFaturası[[#This Row],[Miktar]]*(ProjeFaturası[[#This Row],[Birim Fiyatı]]*(1+ProjeFaturası[[#This Row],[KDV Oranı]])),"")</f>
        <v/>
      </c>
    </row>
    <row r="27" spans="2:7" s="3" customFormat="1" ht="33.9" customHeight="1" x14ac:dyDescent="0.3">
      <c r="B27" s="71"/>
      <c r="C27" s="71" t="str">
        <f>IFERROR(VLOOKUP(ProjeFaturası[[#This Row],[Ürün Kodu]],FaturaAyrıntıları[[Ürün Kodu]:[Ürün Adı]],2,0),"")</f>
        <v/>
      </c>
      <c r="D27" s="71"/>
      <c r="E27" s="32" t="str">
        <f>IFERROR(VLOOKUP(ProjeFaturası[[#This Row],[Ürün Kodu]],FaturaAyrıntıları[],4,0),"")</f>
        <v/>
      </c>
      <c r="F27" s="74" t="str">
        <f>IFERROR(VLOOKUP(ProjeFaturası[[#This Row],[Ürün Kodu]],FaturaAyrıntıları[[Ürün Kodu]:[KDV]],3,0),"")</f>
        <v/>
      </c>
      <c r="G27" s="75" t="str">
        <f>IFERROR(ProjeFaturası[[#This Row],[Miktar]]*(ProjeFaturası[[#This Row],[Birim Fiyatı]]*(1+ProjeFaturası[[#This Row],[KDV Oranı]])),"")</f>
        <v/>
      </c>
    </row>
    <row r="28" spans="2:7" s="3" customFormat="1" ht="33.9" customHeight="1" x14ac:dyDescent="0.3">
      <c r="B28" s="71"/>
      <c r="C28" s="71" t="str">
        <f>IFERROR(VLOOKUP(ProjeFaturası[[#This Row],[Ürün Kodu]],FaturaAyrıntıları[[Ürün Kodu]:[Ürün Adı]],2,0),"")</f>
        <v/>
      </c>
      <c r="D28" s="71"/>
      <c r="E28" s="32" t="str">
        <f>IFERROR(VLOOKUP(ProjeFaturası[[#This Row],[Ürün Kodu]],FaturaAyrıntıları[],4,0),"")</f>
        <v/>
      </c>
      <c r="F28" s="74" t="str">
        <f>IFERROR(VLOOKUP(ProjeFaturası[[#This Row],[Ürün Kodu]],FaturaAyrıntıları[[Ürün Kodu]:[KDV]],3,0),"")</f>
        <v/>
      </c>
      <c r="G28" s="75" t="str">
        <f>IFERROR(ProjeFaturası[[#This Row],[Miktar]]*(ProjeFaturası[[#This Row],[Birim Fiyatı]]*(1+ProjeFaturası[[#This Row],[KDV Oranı]])),"")</f>
        <v/>
      </c>
    </row>
    <row r="29" spans="2:7" s="3" customFormat="1" ht="33.9" customHeight="1" x14ac:dyDescent="0.3">
      <c r="B29" s="71"/>
      <c r="C29" s="71" t="str">
        <f>IFERROR(VLOOKUP(ProjeFaturası[[#This Row],[Ürün Kodu]],FaturaAyrıntıları[[Ürün Kodu]:[Ürün Adı]],2,0),"")</f>
        <v/>
      </c>
      <c r="D29" s="71"/>
      <c r="E29" s="32" t="str">
        <f>IFERROR(VLOOKUP(ProjeFaturası[[#This Row],[Ürün Kodu]],FaturaAyrıntıları[],4,0),"")</f>
        <v/>
      </c>
      <c r="F29" s="74" t="str">
        <f>IFERROR(VLOOKUP(ProjeFaturası[[#This Row],[Ürün Kodu]],FaturaAyrıntıları[[Ürün Kodu]:[KDV]],3,0),"")</f>
        <v/>
      </c>
      <c r="G29" s="75" t="str">
        <f>IFERROR(ProjeFaturası[[#This Row],[Miktar]]*(ProjeFaturası[[#This Row],[Birim Fiyatı]]*(1+ProjeFaturası[[#This Row],[KDV Oranı]])),"")</f>
        <v/>
      </c>
    </row>
    <row r="30" spans="2:7" s="3" customFormat="1" ht="33.9" customHeight="1" x14ac:dyDescent="0.3">
      <c r="B30" s="71"/>
      <c r="C30" s="71" t="str">
        <f>IFERROR(VLOOKUP(ProjeFaturası[[#This Row],[Ürün Kodu]],FaturaAyrıntıları[[Ürün Kodu]:[Ürün Adı]],2,0),"")</f>
        <v/>
      </c>
      <c r="D30" s="71"/>
      <c r="E30" s="32" t="str">
        <f>IFERROR(VLOOKUP(ProjeFaturası[[#This Row],[Ürün Kodu]],FaturaAyrıntıları[],4,0),"")</f>
        <v/>
      </c>
      <c r="F30" s="74" t="str">
        <f>IFERROR(VLOOKUP(ProjeFaturası[[#This Row],[Ürün Kodu]],FaturaAyrıntıları[[Ürün Kodu]:[KDV]],3,0),"")</f>
        <v/>
      </c>
      <c r="G30" s="75" t="str">
        <f>IFERROR(ProjeFaturası[[#This Row],[Miktar]]*(ProjeFaturası[[#This Row],[Birim Fiyatı]]*(1+ProjeFaturası[[#This Row],[KDV Oranı]])),"")</f>
        <v/>
      </c>
    </row>
    <row r="31" spans="2:7" s="3" customFormat="1" ht="33.9" customHeight="1" x14ac:dyDescent="0.3">
      <c r="B31" s="71"/>
      <c r="C31" s="71" t="str">
        <f>IFERROR(VLOOKUP(ProjeFaturası[[#This Row],[Ürün Kodu]],FaturaAyrıntıları[[Ürün Kodu]:[Ürün Adı]],2,0),"")</f>
        <v/>
      </c>
      <c r="D31" s="71"/>
      <c r="E31" s="32" t="str">
        <f>IFERROR(VLOOKUP(ProjeFaturası[[#This Row],[Ürün Kodu]],FaturaAyrıntıları[],4,0),"")</f>
        <v/>
      </c>
      <c r="F31" s="74" t="str">
        <f>IFERROR(VLOOKUP(ProjeFaturası[[#This Row],[Ürün Kodu]],FaturaAyrıntıları[[Ürün Kodu]:[KDV]],3,0),"")</f>
        <v/>
      </c>
      <c r="G31" s="75" t="str">
        <f>IFERROR(ProjeFaturası[[#This Row],[Miktar]]*(ProjeFaturası[[#This Row],[Birim Fiyatı]]*(1+ProjeFaturası[[#This Row],[KDV Oranı]])),"")</f>
        <v/>
      </c>
    </row>
    <row r="32" spans="2:7" s="3" customFormat="1" ht="33.9" customHeight="1" x14ac:dyDescent="0.3">
      <c r="B32" s="71"/>
      <c r="C32" s="71" t="str">
        <f>IFERROR(VLOOKUP(ProjeFaturası[[#This Row],[Ürün Kodu]],FaturaAyrıntıları[[Ürün Kodu]:[Ürün Adı]],2,0),"")</f>
        <v/>
      </c>
      <c r="D32" s="71"/>
      <c r="E32" s="32" t="str">
        <f>IFERROR(VLOOKUP(ProjeFaturası[[#This Row],[Ürün Kodu]],FaturaAyrıntıları[],4,0),"")</f>
        <v/>
      </c>
      <c r="F32" s="74" t="str">
        <f>IFERROR(VLOOKUP(ProjeFaturası[[#This Row],[Ürün Kodu]],FaturaAyrıntıları[[Ürün Kodu]:[KDV]],3,0),"")</f>
        <v/>
      </c>
      <c r="G32" s="75" t="str">
        <f>IFERROR(ProjeFaturası[[#This Row],[Miktar]]*(ProjeFaturası[[#This Row],[Birim Fiyatı]]*(1+ProjeFaturası[[#This Row],[KDV Oranı]])),"")</f>
        <v/>
      </c>
    </row>
    <row r="33" spans="2:7" s="3" customFormat="1" ht="33.9" customHeight="1" x14ac:dyDescent="0.3">
      <c r="B33" s="71"/>
      <c r="C33" s="71" t="str">
        <f>IFERROR(VLOOKUP(ProjeFaturası[[#This Row],[Ürün Kodu]],FaturaAyrıntıları[[Ürün Kodu]:[Ürün Adı]],2,0),"")</f>
        <v/>
      </c>
      <c r="D33" s="71"/>
      <c r="E33" s="32" t="str">
        <f>IFERROR(VLOOKUP(ProjeFaturası[[#This Row],[Ürün Kodu]],FaturaAyrıntıları[],4,0),"")</f>
        <v/>
      </c>
      <c r="F33" s="74" t="str">
        <f>IFERROR(VLOOKUP(ProjeFaturası[[#This Row],[Ürün Kodu]],FaturaAyrıntıları[[Ürün Kodu]:[KDV]],3,0),"")</f>
        <v/>
      </c>
      <c r="G33" s="75" t="str">
        <f>IFERROR(ProjeFaturası[[#This Row],[Miktar]]*(ProjeFaturası[[#This Row],[Birim Fiyatı]]*(1+ProjeFaturası[[#This Row],[KDV Oranı]])),"")</f>
        <v/>
      </c>
    </row>
    <row r="34" spans="2:7" s="3" customFormat="1" ht="33.9" customHeight="1" x14ac:dyDescent="0.3">
      <c r="D34" s="72"/>
      <c r="E34" s="4"/>
      <c r="F34" s="25" t="s">
        <v>10</v>
      </c>
      <c r="G34" s="33">
        <f>G37-G36</f>
        <v>1342.4130000000002</v>
      </c>
    </row>
    <row r="35" spans="2:7" s="3" customFormat="1" ht="33.9" customHeight="1" x14ac:dyDescent="0.3">
      <c r="D35" s="72"/>
      <c r="E35" s="4"/>
      <c r="F35" s="25" t="s">
        <v>11</v>
      </c>
      <c r="G35" s="31">
        <v>0.1</v>
      </c>
    </row>
    <row r="36" spans="2:7" s="3" customFormat="1" ht="33.9" customHeight="1" thickBot="1" x14ac:dyDescent="0.35">
      <c r="D36" s="72"/>
      <c r="E36" s="4"/>
      <c r="F36" s="25" t="s">
        <v>12</v>
      </c>
      <c r="G36" s="33">
        <f>G37*G35</f>
        <v>149.15700000000001</v>
      </c>
    </row>
    <row r="37" spans="2:7" ht="33.9" customHeight="1" thickTop="1" x14ac:dyDescent="0.3">
      <c r="B37" s="49" t="s">
        <v>26</v>
      </c>
      <c r="C37" s="49"/>
      <c r="D37" s="49"/>
      <c r="E37" s="50"/>
      <c r="F37" s="26" t="s">
        <v>13</v>
      </c>
      <c r="G37" s="34">
        <f>SUM(ProjeFaturası[Fiyat])</f>
        <v>1491.5700000000002</v>
      </c>
    </row>
  </sheetData>
  <sheetProtection selectLockedCells="1"/>
  <mergeCells count="4">
    <mergeCell ref="B37:E37"/>
    <mergeCell ref="D4:E4"/>
    <mergeCell ref="D5:E5"/>
    <mergeCell ref="D6:E6"/>
  </mergeCells>
  <phoneticPr fontId="2" type="noConversion"/>
  <conditionalFormatting sqref="B9:F33 F34:F36">
    <cfRule type="expression" dxfId="6" priority="7">
      <formula>MOD(ROW(),2)=0</formula>
    </cfRule>
  </conditionalFormatting>
  <conditionalFormatting sqref="G9:G33">
    <cfRule type="expression" dxfId="5" priority="4">
      <formula>MOD(ROW(),2)=0</formula>
    </cfRule>
    <cfRule type="expression" dxfId="4" priority="5">
      <formula>MOD(ROW(),2)=1</formula>
    </cfRule>
  </conditionalFormatting>
  <conditionalFormatting sqref="G34:G36">
    <cfRule type="expression" dxfId="3" priority="1">
      <formula>MOD(ROW(),2)=1</formula>
    </cfRule>
    <cfRule type="expression" dxfId="2" priority="2">
      <formula>MOD(ROW(),2)=0</formula>
    </cfRule>
  </conditionalFormatting>
  <printOptions horizontalCentered="1"/>
  <pageMargins left="0.7" right="0.7" top="1" bottom="1" header="0.3" footer="0.3"/>
  <pageSetup paperSize="9" scale="57" orientation="portrait" horizontalDpi="300" verticalDpi="300" r:id="rId1"/>
  <headerFooter differentFirst="1" alignWithMargins="0">
    <oddFooter>Page &amp;P of &amp;N</oddFooter>
  </headerFooter>
  <ignoredErrors>
    <ignoredError sqref="G4" unlockedFormula="1"/>
  </ignoredError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D4AFF58-8FEB-4CA6-9BD4-169A89AAB6AE}">
          <x14:formula1>
            <xm:f>Müşteriler!$D$4:$D$13</xm:f>
          </x14:formula1>
          <xm:sqref>C4</xm:sqref>
        </x14:dataValidation>
        <x14:dataValidation type="list" allowBlank="1" showInputMessage="1" showErrorMessage="1" xr:uid="{968E4FFA-975F-4F71-9C36-54F6A6FD0490}">
          <x14:formula1>
            <xm:f>'Ürün Ayrıntıları'!$B$4:$B$43</xm:f>
          </x14:formula1>
          <xm:sqref>B9:B33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4" tint="-0.249977111117893"/>
    <pageSetUpPr autoPageBreaks="0" fitToPage="1"/>
  </sheetPr>
  <dimension ref="A1:L14"/>
  <sheetViews>
    <sheetView showGridLines="0" zoomScaleNormal="100" workbookViewId="0">
      <selection activeCell="D10" sqref="D10"/>
    </sheetView>
  </sheetViews>
  <sheetFormatPr defaultColWidth="9" defaultRowHeight="33.9" customHeight="1" x14ac:dyDescent="0.3"/>
  <cols>
    <col min="1" max="1" width="2.88671875" style="13" customWidth="1"/>
    <col min="2" max="2" width="16.5546875" hidden="1" customWidth="1"/>
    <col min="3" max="3" width="18.6640625" customWidth="1"/>
    <col min="4" max="4" width="24.6640625" style="12" customWidth="1"/>
    <col min="5" max="5" width="22.33203125" style="12" customWidth="1"/>
    <col min="6" max="6" width="26.5546875" style="12" customWidth="1"/>
    <col min="7" max="7" width="17.33203125" style="12" customWidth="1"/>
    <col min="8" max="8" width="11.88671875" style="14" customWidth="1"/>
    <col min="9" max="9" width="15.6640625" style="14" customWidth="1"/>
    <col min="10" max="10" width="14.6640625" style="13" customWidth="1"/>
    <col min="11" max="11" width="26.88671875" style="13" customWidth="1"/>
    <col min="12" max="12" width="15.33203125" style="14" customWidth="1"/>
    <col min="13" max="13" width="2.88671875" customWidth="1"/>
  </cols>
  <sheetData>
    <row r="1" spans="2:12" ht="30.9" customHeight="1" x14ac:dyDescent="0.3">
      <c r="B1" t="s">
        <v>24</v>
      </c>
    </row>
    <row r="2" spans="2:12" ht="29.1" customHeight="1" x14ac:dyDescent="0.3">
      <c r="C2" s="1" t="s">
        <v>17</v>
      </c>
    </row>
    <row r="3" spans="2:12" s="10" customFormat="1" ht="24" customHeight="1" x14ac:dyDescent="0.3">
      <c r="B3" s="15" t="s">
        <v>15</v>
      </c>
      <c r="C3" s="47" t="s">
        <v>18</v>
      </c>
      <c r="D3" s="47" t="s">
        <v>0</v>
      </c>
      <c r="E3" s="47" t="s">
        <v>186</v>
      </c>
      <c r="F3" s="47" t="s">
        <v>19</v>
      </c>
      <c r="G3" s="47" t="s">
        <v>20</v>
      </c>
      <c r="H3" s="47" t="s">
        <v>175</v>
      </c>
      <c r="I3" s="47" t="s">
        <v>21</v>
      </c>
      <c r="J3" s="47" t="s">
        <v>22</v>
      </c>
      <c r="K3" s="48" t="s">
        <v>6</v>
      </c>
      <c r="L3" s="47" t="s">
        <v>23</v>
      </c>
    </row>
    <row r="4" spans="2:12" ht="33.9" customHeight="1" x14ac:dyDescent="0.3">
      <c r="B4" s="16" t="str">
        <f t="shared" ref="B4:B5" si="0">C4&amp; " - "&amp;D4</f>
        <v>1 - Alfa Gıda AŞ</v>
      </c>
      <c r="C4" s="40">
        <v>1</v>
      </c>
      <c r="D4" s="40" t="s">
        <v>109</v>
      </c>
      <c r="E4" s="40">
        <v>3232564</v>
      </c>
      <c r="F4" s="40" t="s">
        <v>110</v>
      </c>
      <c r="G4" s="40" t="s">
        <v>111</v>
      </c>
      <c r="H4" s="41" t="s">
        <v>112</v>
      </c>
      <c r="I4" s="41">
        <v>34000</v>
      </c>
      <c r="J4" s="42" t="s">
        <v>113</v>
      </c>
      <c r="K4" s="43" t="s">
        <v>114</v>
      </c>
      <c r="L4" s="42" t="s">
        <v>115</v>
      </c>
    </row>
    <row r="5" spans="2:12" ht="33.9" customHeight="1" x14ac:dyDescent="0.3">
      <c r="B5" s="16" t="str">
        <f t="shared" si="0"/>
        <v>2 - Beta Lojistik Ltd.</v>
      </c>
      <c r="C5" s="40">
        <v>2</v>
      </c>
      <c r="D5" s="40" t="s">
        <v>116</v>
      </c>
      <c r="E5" s="40">
        <v>6219365</v>
      </c>
      <c r="F5" s="40" t="s">
        <v>117</v>
      </c>
      <c r="G5" s="40" t="s">
        <v>118</v>
      </c>
      <c r="H5" s="41" t="s">
        <v>119</v>
      </c>
      <c r="I5" s="41">
        <v>6500</v>
      </c>
      <c r="J5" s="42" t="s">
        <v>120</v>
      </c>
      <c r="K5" s="43" t="s">
        <v>121</v>
      </c>
      <c r="L5" s="42" t="s">
        <v>122</v>
      </c>
    </row>
    <row r="6" spans="2:12" ht="33.9" customHeight="1" x14ac:dyDescent="0.3">
      <c r="B6" s="39" t="str">
        <f t="shared" ref="B6:B13" si="1">C6&amp; " - "&amp;D6</f>
        <v>3 - Güneş Market</v>
      </c>
      <c r="C6" s="40">
        <v>3</v>
      </c>
      <c r="D6" s="44" t="s">
        <v>123</v>
      </c>
      <c r="E6" s="40">
        <v>2011250</v>
      </c>
      <c r="F6" s="44" t="s">
        <v>124</v>
      </c>
      <c r="G6" s="44" t="s">
        <v>125</v>
      </c>
      <c r="H6" s="45" t="s">
        <v>126</v>
      </c>
      <c r="I6" s="45">
        <v>35040</v>
      </c>
      <c r="J6" s="46" t="s">
        <v>127</v>
      </c>
      <c r="K6" s="46" t="s">
        <v>128</v>
      </c>
      <c r="L6" s="45" t="s">
        <v>129</v>
      </c>
    </row>
    <row r="7" spans="2:12" ht="33.9" customHeight="1" x14ac:dyDescent="0.3">
      <c r="B7" s="39" t="str">
        <f t="shared" si="1"/>
        <v>4 - Doğa Organik</v>
      </c>
      <c r="C7" s="40">
        <v>4</v>
      </c>
      <c r="D7" s="44" t="s">
        <v>130</v>
      </c>
      <c r="E7" s="40">
        <v>7802578</v>
      </c>
      <c r="F7" s="44" t="s">
        <v>131</v>
      </c>
      <c r="G7" s="44" t="s">
        <v>132</v>
      </c>
      <c r="H7" s="45" t="s">
        <v>112</v>
      </c>
      <c r="I7" s="45">
        <v>16050</v>
      </c>
      <c r="J7" s="46" t="s">
        <v>133</v>
      </c>
      <c r="K7" s="46" t="s">
        <v>134</v>
      </c>
      <c r="L7" s="45" t="s">
        <v>135</v>
      </c>
    </row>
    <row r="8" spans="2:12" ht="33.9" customHeight="1" x14ac:dyDescent="0.3">
      <c r="B8" s="39" t="str">
        <f t="shared" si="1"/>
        <v>5 - Yıldız Gıda</v>
      </c>
      <c r="C8" s="40">
        <v>5</v>
      </c>
      <c r="D8" s="44" t="s">
        <v>136</v>
      </c>
      <c r="E8" s="40">
        <v>4147842</v>
      </c>
      <c r="F8" s="44" t="s">
        <v>137</v>
      </c>
      <c r="G8" s="44" t="s">
        <v>138</v>
      </c>
      <c r="H8" s="45" t="s">
        <v>139</v>
      </c>
      <c r="I8" s="45">
        <v>7070</v>
      </c>
      <c r="J8" s="46" t="s">
        <v>140</v>
      </c>
      <c r="K8" s="46" t="s">
        <v>141</v>
      </c>
      <c r="L8" s="45" t="s">
        <v>142</v>
      </c>
    </row>
    <row r="9" spans="2:12" ht="33.9" customHeight="1" x14ac:dyDescent="0.3">
      <c r="B9" s="39" t="str">
        <f t="shared" si="1"/>
        <v>6 - Kuzey Nakliyat</v>
      </c>
      <c r="C9" s="40">
        <v>6</v>
      </c>
      <c r="D9" s="44" t="s">
        <v>143</v>
      </c>
      <c r="E9" s="40">
        <v>9352325</v>
      </c>
      <c r="F9" s="44" t="s">
        <v>144</v>
      </c>
      <c r="G9" s="44" t="s">
        <v>145</v>
      </c>
      <c r="H9" s="45" t="s">
        <v>146</v>
      </c>
      <c r="I9" s="45">
        <v>55020</v>
      </c>
      <c r="J9" s="46" t="s">
        <v>147</v>
      </c>
      <c r="K9" s="46" t="s">
        <v>148</v>
      </c>
      <c r="L9" s="45" t="s">
        <v>149</v>
      </c>
    </row>
    <row r="10" spans="2:12" ht="33.9" customHeight="1" x14ac:dyDescent="0.3">
      <c r="B10" s="39" t="str">
        <f t="shared" si="1"/>
        <v>7 - Ege Zirai Ürünler</v>
      </c>
      <c r="C10" s="40">
        <v>7</v>
      </c>
      <c r="D10" s="44" t="s">
        <v>150</v>
      </c>
      <c r="E10" s="40">
        <v>7383520</v>
      </c>
      <c r="F10" s="44" t="s">
        <v>151</v>
      </c>
      <c r="G10" s="44" t="s">
        <v>152</v>
      </c>
      <c r="H10" s="45" t="s">
        <v>126</v>
      </c>
      <c r="I10" s="45">
        <v>45010</v>
      </c>
      <c r="J10" s="46" t="s">
        <v>153</v>
      </c>
      <c r="K10" s="46" t="s">
        <v>154</v>
      </c>
      <c r="L10" s="45" t="s">
        <v>155</v>
      </c>
    </row>
    <row r="11" spans="2:12" ht="33.9" customHeight="1" x14ac:dyDescent="0.3">
      <c r="B11" s="39" t="str">
        <f t="shared" si="1"/>
        <v>8 - Mavi Soğuk Hava</v>
      </c>
      <c r="C11" s="40">
        <v>8</v>
      </c>
      <c r="D11" s="44" t="s">
        <v>156</v>
      </c>
      <c r="E11" s="40">
        <v>5371187</v>
      </c>
      <c r="F11" s="44" t="s">
        <v>157</v>
      </c>
      <c r="G11" s="44" t="s">
        <v>158</v>
      </c>
      <c r="H11" s="45" t="s">
        <v>159</v>
      </c>
      <c r="I11" s="45">
        <v>25070</v>
      </c>
      <c r="J11" s="46" t="s">
        <v>160</v>
      </c>
      <c r="K11" s="46" t="s">
        <v>161</v>
      </c>
      <c r="L11" s="45" t="s">
        <v>162</v>
      </c>
    </row>
    <row r="12" spans="2:12" ht="33.9" customHeight="1" x14ac:dyDescent="0.3">
      <c r="B12" s="39" t="str">
        <f t="shared" si="1"/>
        <v>9 - Akdeniz Kuruyemiş</v>
      </c>
      <c r="C12" s="40">
        <v>9</v>
      </c>
      <c r="D12" s="44" t="s">
        <v>163</v>
      </c>
      <c r="E12" s="40">
        <v>5430392</v>
      </c>
      <c r="F12" s="44" t="s">
        <v>164</v>
      </c>
      <c r="G12" s="44" t="s">
        <v>165</v>
      </c>
      <c r="H12" s="45" t="s">
        <v>139</v>
      </c>
      <c r="I12" s="45">
        <v>33060</v>
      </c>
      <c r="J12" s="46" t="s">
        <v>166</v>
      </c>
      <c r="K12" s="46" t="s">
        <v>167</v>
      </c>
      <c r="L12" s="45" t="s">
        <v>168</v>
      </c>
    </row>
    <row r="13" spans="2:12" ht="33.9" customHeight="1" x14ac:dyDescent="0.3">
      <c r="B13" s="39" t="str">
        <f t="shared" si="1"/>
        <v>10 - Şimşek Unlu Mam.</v>
      </c>
      <c r="C13" s="40">
        <v>10</v>
      </c>
      <c r="D13" s="44" t="s">
        <v>169</v>
      </c>
      <c r="E13" s="40">
        <v>2105858</v>
      </c>
      <c r="F13" s="44" t="s">
        <v>170</v>
      </c>
      <c r="G13" s="44" t="s">
        <v>171</v>
      </c>
      <c r="H13" s="45" t="s">
        <v>119</v>
      </c>
      <c r="I13" s="45">
        <v>42000</v>
      </c>
      <c r="J13" s="46" t="s">
        <v>172</v>
      </c>
      <c r="K13" s="46" t="s">
        <v>173</v>
      </c>
      <c r="L13" s="45" t="s">
        <v>174</v>
      </c>
    </row>
    <row r="14" spans="2:12" ht="33.9" customHeight="1" x14ac:dyDescent="0.3">
      <c r="B14" s="28" t="s">
        <v>16</v>
      </c>
      <c r="C14" s="11" t="str">
        <f>"Toplam Müşteri: "&amp;SUBTOTAL(103,MüşteriListesi[Şirket No])</f>
        <v>Toplam Müşteri: 10</v>
      </c>
      <c r="D14" s="35"/>
      <c r="E14" s="35"/>
      <c r="F14" s="35"/>
      <c r="G14" s="35"/>
      <c r="H14" s="36"/>
      <c r="I14" s="37"/>
      <c r="J14" s="38"/>
      <c r="K14" s="37"/>
      <c r="L14" s="38"/>
    </row>
  </sheetData>
  <sheetProtection formatCells="0" formatColumns="0" formatRows="0" insertColumns="0" insertRows="0" insertHyperlinks="0" deleteColumns="0" deleteRows="0" selectLockedCells="1" sort="0" autoFilter="0" pivotTables="0"/>
  <conditionalFormatting sqref="C4:C13">
    <cfRule type="duplicateValues" dxfId="1" priority="47"/>
  </conditionalFormatting>
  <conditionalFormatting sqref="D4:D13">
    <cfRule type="duplicateValues" dxfId="0" priority="48"/>
  </conditionalFormatting>
  <printOptions horizontalCentered="1"/>
  <pageMargins left="0.25" right="0.25" top="0.75" bottom="0.75" header="0.3" footer="0.3"/>
  <pageSetup paperSize="9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4" tint="0.39997558519241921"/>
    <pageSetUpPr autoPageBreaks="0" fitToPage="1"/>
  </sheetPr>
  <dimension ref="B1:E43"/>
  <sheetViews>
    <sheetView showGridLines="0" zoomScaleNormal="100" workbookViewId="0">
      <pane ySplit="3" topLeftCell="A4" activePane="bottomLeft" state="frozen"/>
      <selection pane="bottomLeft" activeCell="H13" sqref="H13"/>
    </sheetView>
  </sheetViews>
  <sheetFormatPr defaultColWidth="9" defaultRowHeight="33.9" customHeight="1" x14ac:dyDescent="0.3"/>
  <cols>
    <col min="1" max="1" width="2.5546875" customWidth="1"/>
    <col min="2" max="2" width="24.6640625" customWidth="1"/>
    <col min="3" max="4" width="15.6640625" customWidth="1"/>
    <col min="5" max="5" width="15.44140625" customWidth="1"/>
    <col min="6" max="6" width="2.88671875" customWidth="1"/>
  </cols>
  <sheetData>
    <row r="1" spans="2:5" ht="30.9" customHeight="1" x14ac:dyDescent="0.3"/>
    <row r="2" spans="2:5" ht="29.1" customHeight="1" x14ac:dyDescent="0.3">
      <c r="B2" s="1" t="s">
        <v>28</v>
      </c>
    </row>
    <row r="3" spans="2:5" ht="24" customHeight="1" x14ac:dyDescent="0.3">
      <c r="B3" s="15" t="s">
        <v>25</v>
      </c>
      <c r="C3" s="15" t="s">
        <v>27</v>
      </c>
      <c r="D3" s="15" t="s">
        <v>177</v>
      </c>
      <c r="E3" s="15" t="s">
        <v>5</v>
      </c>
    </row>
    <row r="4" spans="2:5" ht="33.9" customHeight="1" x14ac:dyDescent="0.3">
      <c r="B4" s="41" t="s">
        <v>29</v>
      </c>
      <c r="C4" s="60" t="s">
        <v>66</v>
      </c>
      <c r="D4" s="59">
        <v>0.01</v>
      </c>
      <c r="E4" s="56">
        <v>30</v>
      </c>
    </row>
    <row r="5" spans="2:5" ht="33.9" customHeight="1" x14ac:dyDescent="0.3">
      <c r="B5" s="41" t="s">
        <v>30</v>
      </c>
      <c r="C5" s="60" t="s">
        <v>67</v>
      </c>
      <c r="D5" s="59">
        <v>0.1</v>
      </c>
      <c r="E5" s="56">
        <v>25</v>
      </c>
    </row>
    <row r="6" spans="2:5" ht="33.9" customHeight="1" x14ac:dyDescent="0.3">
      <c r="B6" s="41" t="s">
        <v>31</v>
      </c>
      <c r="C6" s="60" t="s">
        <v>68</v>
      </c>
      <c r="D6" s="59">
        <v>0.1</v>
      </c>
      <c r="E6" s="56">
        <v>54</v>
      </c>
    </row>
    <row r="7" spans="2:5" ht="33.9" customHeight="1" x14ac:dyDescent="0.3">
      <c r="B7" s="41" t="s">
        <v>32</v>
      </c>
      <c r="C7" s="60" t="s">
        <v>69</v>
      </c>
      <c r="D7" s="59">
        <v>0.01</v>
      </c>
      <c r="E7" s="56">
        <v>22</v>
      </c>
    </row>
    <row r="8" spans="2:5" ht="33.9" customHeight="1" x14ac:dyDescent="0.3">
      <c r="B8" s="41" t="s">
        <v>33</v>
      </c>
      <c r="C8" s="60" t="s">
        <v>70</v>
      </c>
      <c r="D8" s="59">
        <v>0.1</v>
      </c>
      <c r="E8" s="56">
        <v>225</v>
      </c>
    </row>
    <row r="9" spans="2:5" ht="33.9" customHeight="1" x14ac:dyDescent="0.3">
      <c r="B9" s="41" t="s">
        <v>34</v>
      </c>
      <c r="C9" s="60" t="s">
        <v>71</v>
      </c>
      <c r="D9" s="59">
        <v>0.01</v>
      </c>
      <c r="E9" s="56">
        <v>210</v>
      </c>
    </row>
    <row r="10" spans="2:5" ht="33.9" customHeight="1" x14ac:dyDescent="0.3">
      <c r="B10" s="41" t="s">
        <v>35</v>
      </c>
      <c r="C10" s="60" t="s">
        <v>72</v>
      </c>
      <c r="D10" s="59">
        <v>0.1</v>
      </c>
      <c r="E10" s="56">
        <v>300</v>
      </c>
    </row>
    <row r="11" spans="2:5" ht="33.9" customHeight="1" x14ac:dyDescent="0.3">
      <c r="B11" s="41" t="s">
        <v>36</v>
      </c>
      <c r="C11" s="60" t="s">
        <v>73</v>
      </c>
      <c r="D11" s="59">
        <v>0.1</v>
      </c>
      <c r="E11" s="56">
        <v>100</v>
      </c>
    </row>
    <row r="12" spans="2:5" ht="33.9" customHeight="1" x14ac:dyDescent="0.3">
      <c r="B12" s="41" t="s">
        <v>37</v>
      </c>
      <c r="C12" s="60" t="s">
        <v>74</v>
      </c>
      <c r="D12" s="59">
        <v>0.1</v>
      </c>
      <c r="E12" s="56">
        <v>45</v>
      </c>
    </row>
    <row r="13" spans="2:5" ht="33.9" customHeight="1" x14ac:dyDescent="0.3">
      <c r="B13" s="41" t="s">
        <v>38</v>
      </c>
      <c r="C13" s="60" t="s">
        <v>75</v>
      </c>
      <c r="D13" s="59">
        <v>0.01</v>
      </c>
      <c r="E13" s="56">
        <v>35</v>
      </c>
    </row>
    <row r="14" spans="2:5" ht="33.9" customHeight="1" x14ac:dyDescent="0.3">
      <c r="B14" s="41" t="s">
        <v>39</v>
      </c>
      <c r="C14" s="60" t="s">
        <v>76</v>
      </c>
      <c r="D14" s="59">
        <v>0.1</v>
      </c>
      <c r="E14" s="56">
        <v>120</v>
      </c>
    </row>
    <row r="15" spans="2:5" ht="33.9" customHeight="1" x14ac:dyDescent="0.3">
      <c r="B15" s="41" t="s">
        <v>40</v>
      </c>
      <c r="C15" s="60" t="s">
        <v>77</v>
      </c>
      <c r="D15" s="59">
        <v>0.1</v>
      </c>
      <c r="E15" s="56">
        <v>135</v>
      </c>
    </row>
    <row r="16" spans="2:5" ht="33.9" customHeight="1" x14ac:dyDescent="0.3">
      <c r="B16" s="41" t="s">
        <v>41</v>
      </c>
      <c r="C16" s="60" t="s">
        <v>78</v>
      </c>
      <c r="D16" s="59">
        <v>0.01</v>
      </c>
      <c r="E16" s="56">
        <v>29</v>
      </c>
    </row>
    <row r="17" spans="2:5" ht="33.9" customHeight="1" x14ac:dyDescent="0.3">
      <c r="B17" s="41" t="s">
        <v>42</v>
      </c>
      <c r="C17" s="60" t="s">
        <v>79</v>
      </c>
      <c r="D17" s="59">
        <v>0.1</v>
      </c>
      <c r="E17" s="56">
        <v>54</v>
      </c>
    </row>
    <row r="18" spans="2:5" ht="33.9" customHeight="1" x14ac:dyDescent="0.3">
      <c r="B18" s="41" t="s">
        <v>43</v>
      </c>
      <c r="C18" s="60" t="s">
        <v>80</v>
      </c>
      <c r="D18" s="59">
        <v>0.1</v>
      </c>
      <c r="E18" s="56">
        <v>87</v>
      </c>
    </row>
    <row r="19" spans="2:5" ht="33.9" customHeight="1" x14ac:dyDescent="0.3">
      <c r="B19" s="41" t="s">
        <v>44</v>
      </c>
      <c r="C19" s="60" t="s">
        <v>81</v>
      </c>
      <c r="D19" s="59">
        <v>0.01</v>
      </c>
      <c r="E19" s="56">
        <v>51</v>
      </c>
    </row>
    <row r="20" spans="2:5" ht="33.9" customHeight="1" x14ac:dyDescent="0.3">
      <c r="B20" s="41" t="s">
        <v>45</v>
      </c>
      <c r="C20" s="60" t="s">
        <v>82</v>
      </c>
      <c r="D20" s="59">
        <v>0.1</v>
      </c>
      <c r="E20" s="56">
        <v>530</v>
      </c>
    </row>
    <row r="21" spans="2:5" ht="33.9" customHeight="1" x14ac:dyDescent="0.3">
      <c r="B21" s="41" t="s">
        <v>46</v>
      </c>
      <c r="C21" s="60" t="s">
        <v>83</v>
      </c>
      <c r="D21" s="59">
        <v>0.1</v>
      </c>
      <c r="E21" s="56">
        <v>650</v>
      </c>
    </row>
    <row r="22" spans="2:5" ht="33.9" customHeight="1" x14ac:dyDescent="0.3">
      <c r="B22" s="41" t="s">
        <v>47</v>
      </c>
      <c r="C22" s="60" t="s">
        <v>84</v>
      </c>
      <c r="D22" s="59">
        <v>0.1</v>
      </c>
      <c r="E22" s="56">
        <v>140</v>
      </c>
    </row>
    <row r="23" spans="2:5" ht="33.9" customHeight="1" x14ac:dyDescent="0.3">
      <c r="B23" s="41" t="s">
        <v>48</v>
      </c>
      <c r="C23" s="60" t="s">
        <v>85</v>
      </c>
      <c r="D23" s="59">
        <v>0.1</v>
      </c>
      <c r="E23" s="56">
        <v>88</v>
      </c>
    </row>
    <row r="24" spans="2:5" ht="33.9" customHeight="1" x14ac:dyDescent="0.3">
      <c r="B24" s="41" t="s">
        <v>49</v>
      </c>
      <c r="C24" s="60" t="s">
        <v>86</v>
      </c>
      <c r="D24" s="59">
        <v>0.1</v>
      </c>
      <c r="E24" s="56">
        <v>26</v>
      </c>
    </row>
    <row r="25" spans="2:5" ht="33.9" customHeight="1" x14ac:dyDescent="0.3">
      <c r="B25" s="41" t="s">
        <v>50</v>
      </c>
      <c r="C25" s="60" t="s">
        <v>87</v>
      </c>
      <c r="D25" s="59">
        <v>0.1</v>
      </c>
      <c r="E25" s="56">
        <v>28</v>
      </c>
    </row>
    <row r="26" spans="2:5" ht="33.9" customHeight="1" x14ac:dyDescent="0.3">
      <c r="B26" s="41" t="s">
        <v>51</v>
      </c>
      <c r="C26" s="60" t="s">
        <v>88</v>
      </c>
      <c r="D26" s="59">
        <v>0.1</v>
      </c>
      <c r="E26" s="56">
        <v>53</v>
      </c>
    </row>
    <row r="27" spans="2:5" ht="33.9" customHeight="1" x14ac:dyDescent="0.3">
      <c r="B27" s="41" t="s">
        <v>52</v>
      </c>
      <c r="C27" s="60" t="s">
        <v>89</v>
      </c>
      <c r="D27" s="59">
        <v>0.1</v>
      </c>
      <c r="E27" s="56">
        <v>39</v>
      </c>
    </row>
    <row r="28" spans="2:5" ht="33.9" customHeight="1" x14ac:dyDescent="0.3">
      <c r="B28" s="41" t="s">
        <v>53</v>
      </c>
      <c r="C28" s="60" t="s">
        <v>90</v>
      </c>
      <c r="D28" s="59">
        <v>0.01</v>
      </c>
      <c r="E28" s="56">
        <v>37</v>
      </c>
    </row>
    <row r="29" spans="2:5" ht="33.9" customHeight="1" x14ac:dyDescent="0.3">
      <c r="B29" s="41" t="s">
        <v>54</v>
      </c>
      <c r="C29" s="60" t="s">
        <v>91</v>
      </c>
      <c r="D29" s="59">
        <v>0.01</v>
      </c>
      <c r="E29" s="56">
        <v>29</v>
      </c>
    </row>
    <row r="30" spans="2:5" ht="33.9" customHeight="1" x14ac:dyDescent="0.3">
      <c r="B30" s="41" t="s">
        <v>55</v>
      </c>
      <c r="C30" s="60" t="s">
        <v>92</v>
      </c>
      <c r="D30" s="59">
        <v>0.1</v>
      </c>
      <c r="E30" s="56">
        <v>36</v>
      </c>
    </row>
    <row r="31" spans="2:5" ht="33.9" customHeight="1" x14ac:dyDescent="0.3">
      <c r="B31" s="41" t="s">
        <v>56</v>
      </c>
      <c r="C31" s="60" t="s">
        <v>93</v>
      </c>
      <c r="D31" s="59">
        <v>0.1</v>
      </c>
      <c r="E31" s="56">
        <v>41</v>
      </c>
    </row>
    <row r="32" spans="2:5" ht="33.9" customHeight="1" x14ac:dyDescent="0.3">
      <c r="B32" s="41" t="s">
        <v>57</v>
      </c>
      <c r="C32" s="60" t="s">
        <v>94</v>
      </c>
      <c r="D32" s="59">
        <v>0.1</v>
      </c>
      <c r="E32" s="56">
        <v>62</v>
      </c>
    </row>
    <row r="33" spans="2:5" ht="33.9" customHeight="1" x14ac:dyDescent="0.3">
      <c r="B33" s="41" t="s">
        <v>58</v>
      </c>
      <c r="C33" s="60" t="s">
        <v>95</v>
      </c>
      <c r="D33" s="59">
        <v>0.1</v>
      </c>
      <c r="E33" s="56">
        <v>29</v>
      </c>
    </row>
    <row r="34" spans="2:5" ht="33.9" customHeight="1" x14ac:dyDescent="0.3">
      <c r="B34" s="41" t="s">
        <v>59</v>
      </c>
      <c r="C34" s="60" t="s">
        <v>96</v>
      </c>
      <c r="D34" s="59">
        <v>0.01</v>
      </c>
      <c r="E34" s="56">
        <v>180</v>
      </c>
    </row>
    <row r="35" spans="2:5" ht="33.9" customHeight="1" x14ac:dyDescent="0.3">
      <c r="B35" s="41" t="s">
        <v>60</v>
      </c>
      <c r="C35" s="60" t="s">
        <v>97</v>
      </c>
      <c r="D35" s="59">
        <v>0.1</v>
      </c>
      <c r="E35" s="56">
        <v>130</v>
      </c>
    </row>
    <row r="36" spans="2:5" ht="33.9" customHeight="1" x14ac:dyDescent="0.3">
      <c r="B36" s="41" t="s">
        <v>61</v>
      </c>
      <c r="C36" s="60" t="s">
        <v>98</v>
      </c>
      <c r="D36" s="59">
        <v>0.1</v>
      </c>
      <c r="E36" s="56">
        <v>495</v>
      </c>
    </row>
    <row r="37" spans="2:5" ht="33.9" customHeight="1" x14ac:dyDescent="0.3">
      <c r="B37" s="41" t="s">
        <v>62</v>
      </c>
      <c r="C37" s="60" t="s">
        <v>99</v>
      </c>
      <c r="D37" s="59">
        <v>0.1</v>
      </c>
      <c r="E37" s="56">
        <v>305</v>
      </c>
    </row>
    <row r="38" spans="2:5" ht="33.9" customHeight="1" x14ac:dyDescent="0.3">
      <c r="B38" s="41" t="s">
        <v>63</v>
      </c>
      <c r="C38" s="60" t="s">
        <v>100</v>
      </c>
      <c r="D38" s="59">
        <v>0.01</v>
      </c>
      <c r="E38" s="56">
        <v>98</v>
      </c>
    </row>
    <row r="39" spans="2:5" ht="33.9" customHeight="1" x14ac:dyDescent="0.3">
      <c r="B39" s="41" t="s">
        <v>64</v>
      </c>
      <c r="C39" s="60" t="s">
        <v>101</v>
      </c>
      <c r="D39" s="59">
        <v>0.1</v>
      </c>
      <c r="E39" s="56">
        <v>68</v>
      </c>
    </row>
    <row r="40" spans="2:5" ht="33.9" customHeight="1" x14ac:dyDescent="0.3">
      <c r="B40" s="41" t="s">
        <v>65</v>
      </c>
      <c r="C40" s="60" t="s">
        <v>102</v>
      </c>
      <c r="D40" s="59">
        <v>0.1</v>
      </c>
      <c r="E40" s="56">
        <v>78</v>
      </c>
    </row>
    <row r="41" spans="2:5" ht="33.9" customHeight="1" x14ac:dyDescent="0.3">
      <c r="B41" s="57" t="s">
        <v>106</v>
      </c>
      <c r="C41" s="60" t="s">
        <v>103</v>
      </c>
      <c r="D41" s="59">
        <v>0.1</v>
      </c>
      <c r="E41" s="58">
        <v>55</v>
      </c>
    </row>
    <row r="42" spans="2:5" ht="33.9" customHeight="1" x14ac:dyDescent="0.3">
      <c r="B42" s="57" t="s">
        <v>107</v>
      </c>
      <c r="C42" s="60" t="s">
        <v>104</v>
      </c>
      <c r="D42" s="59">
        <v>0.1</v>
      </c>
      <c r="E42" s="58">
        <v>40</v>
      </c>
    </row>
    <row r="43" spans="2:5" ht="33.9" customHeight="1" x14ac:dyDescent="0.3">
      <c r="B43" s="57" t="s">
        <v>108</v>
      </c>
      <c r="C43" s="60" t="s">
        <v>105</v>
      </c>
      <c r="D43" s="59">
        <v>0.1</v>
      </c>
      <c r="E43" s="58">
        <v>45</v>
      </c>
    </row>
  </sheetData>
  <sheetProtection formatCells="0" formatColumns="0" formatRows="0" insertRows="0" deleteRows="0" selectLockedCells="1" sort="0" autoFilter="0" pivotTables="0"/>
  <printOptions horizontalCentered="1"/>
  <pageMargins left="0.25" right="0.25" top="0.75" bottom="0.75" header="0.3" footer="0.3"/>
  <pageSetup paperSize="9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TM03107658</Template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5</vt:i4>
      </vt:variant>
    </vt:vector>
  </HeadingPairs>
  <TitlesOfParts>
    <vt:vector size="8" baseType="lpstr">
      <vt:lpstr>Fatura</vt:lpstr>
      <vt:lpstr>Müşteriler</vt:lpstr>
      <vt:lpstr>Ürün Ayrıntıları</vt:lpstr>
      <vt:lpstr>MüşteriArama</vt:lpstr>
      <vt:lpstr>rngFatura</vt:lpstr>
      <vt:lpstr>ŞirketAdı</vt:lpstr>
      <vt:lpstr>Müşteriler!Yazdırma_Başlıkları</vt:lpstr>
      <vt:lpstr>'Ürün Ayrıntıları'!Yazdırma_Başlıkları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Şahhan Yıldırır-Excel Sınıfı</dc:title>
  <dc:creator>Şahhan Yıldırır</dc:creator>
  <cp:lastModifiedBy>Şahhan Yıldırır</cp:lastModifiedBy>
  <cp:lastPrinted>2025-04-08T17:10:53Z</cp:lastPrinted>
  <dcterms:created xsi:type="dcterms:W3CDTF">2016-11-01T03:33:07Z</dcterms:created>
  <dcterms:modified xsi:type="dcterms:W3CDTF">2025-04-08T17:42:12Z</dcterms:modified>
</cp:coreProperties>
</file>